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0C2BB3D3-F933-45FC-906F-7F57B9EF2FA5}" xr6:coauthVersionLast="47" xr6:coauthVersionMax="47" xr10:uidLastSave="{00000000-0000-0000-0000-000000000000}"/>
  <bookViews>
    <workbookView xWindow="-120" yWindow="-120" windowWidth="29040" windowHeight="15840" tabRatio="789" firstSheet="1" activeTab="7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2" i="7" l="1"/>
  <c r="H62" i="7"/>
  <c r="I9" i="7"/>
  <c r="G62" i="7"/>
  <c r="I68" i="7"/>
  <c r="H68" i="7"/>
  <c r="G68" i="7"/>
  <c r="F50" i="7"/>
  <c r="E50" i="7"/>
  <c r="E11" i="8"/>
  <c r="I85" i="7" l="1"/>
  <c r="I84" i="7" s="1"/>
  <c r="H85" i="7"/>
  <c r="H84" i="7" s="1"/>
  <c r="G85" i="7"/>
  <c r="F85" i="7"/>
  <c r="F84" i="7" s="1"/>
  <c r="E85" i="7"/>
  <c r="E84" i="7" s="1"/>
  <c r="G84" i="7"/>
  <c r="I90" i="7"/>
  <c r="I89" i="7" s="1"/>
  <c r="I88" i="7" s="1"/>
  <c r="I87" i="7" s="1"/>
  <c r="H90" i="7"/>
  <c r="G90" i="7"/>
  <c r="G89" i="7" s="1"/>
  <c r="G88" i="7" s="1"/>
  <c r="G87" i="7" s="1"/>
  <c r="F90" i="7"/>
  <c r="F89" i="7" s="1"/>
  <c r="F88" i="7" s="1"/>
  <c r="F87" i="7" s="1"/>
  <c r="E90" i="7"/>
  <c r="H89" i="7"/>
  <c r="H88" i="7" s="1"/>
  <c r="H87" i="7" s="1"/>
  <c r="I82" i="7"/>
  <c r="I81" i="7" s="1"/>
  <c r="H82" i="7"/>
  <c r="H81" i="7" s="1"/>
  <c r="G82" i="7"/>
  <c r="G81" i="7" s="1"/>
  <c r="F82" i="7"/>
  <c r="F81" i="7" s="1"/>
  <c r="E82" i="7"/>
  <c r="E81" i="7" s="1"/>
  <c r="G79" i="7"/>
  <c r="G78" i="7" s="1"/>
  <c r="I46" i="7"/>
  <c r="H46" i="7"/>
  <c r="G46" i="7"/>
  <c r="E46" i="7"/>
  <c r="F46" i="7"/>
  <c r="I79" i="7"/>
  <c r="I78" i="7" s="1"/>
  <c r="H79" i="7"/>
  <c r="H78" i="7" s="1"/>
  <c r="F79" i="7"/>
  <c r="F78" i="7" s="1"/>
  <c r="E79" i="7"/>
  <c r="E78" i="7" s="1"/>
  <c r="I76" i="7"/>
  <c r="I75" i="7" s="1"/>
  <c r="H76" i="7"/>
  <c r="H75" i="7" s="1"/>
  <c r="G76" i="7"/>
  <c r="G75" i="7" s="1"/>
  <c r="G74" i="7" s="1"/>
  <c r="F76" i="7"/>
  <c r="F75" i="7" s="1"/>
  <c r="E76" i="7"/>
  <c r="E75" i="7" s="1"/>
  <c r="I72" i="7"/>
  <c r="H72" i="7"/>
  <c r="G72" i="7"/>
  <c r="F72" i="7"/>
  <c r="E72" i="7"/>
  <c r="E58" i="7"/>
  <c r="E74" i="7" l="1"/>
  <c r="F74" i="7"/>
  <c r="E89" i="7"/>
  <c r="E88" i="7" s="1"/>
  <c r="E87" i="7" s="1"/>
  <c r="H74" i="7"/>
  <c r="I74" i="7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D19" i="9"/>
  <c r="C19" i="9"/>
  <c r="B26" i="9"/>
  <c r="B25" i="9"/>
  <c r="B24" i="9"/>
  <c r="B23" i="9"/>
  <c r="B22" i="9"/>
  <c r="B21" i="9"/>
  <c r="B20" i="9"/>
  <c r="B19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10" i="9"/>
  <c r="E10" i="9"/>
  <c r="D10" i="9"/>
  <c r="C10" i="9"/>
  <c r="F9" i="9"/>
  <c r="E9" i="9"/>
  <c r="D9" i="9"/>
  <c r="C9" i="9"/>
  <c r="B16" i="9" l="1"/>
  <c r="B15" i="9"/>
  <c r="B14" i="9"/>
  <c r="B13" i="9"/>
  <c r="B12" i="9"/>
  <c r="B11" i="9"/>
  <c r="B10" i="9"/>
  <c r="B9" i="9"/>
  <c r="I50" i="7" l="1"/>
  <c r="I49" i="7" s="1"/>
  <c r="H50" i="7"/>
  <c r="H49" i="7" s="1"/>
  <c r="G50" i="7"/>
  <c r="G49" i="7" s="1"/>
  <c r="F49" i="7"/>
  <c r="E49" i="7"/>
  <c r="I67" i="7"/>
  <c r="H67" i="7"/>
  <c r="G67" i="7"/>
  <c r="F58" i="7"/>
  <c r="I55" i="7"/>
  <c r="I54" i="7" s="1"/>
  <c r="I53" i="7" s="1"/>
  <c r="H55" i="7"/>
  <c r="H54" i="7" s="1"/>
  <c r="H53" i="7" s="1"/>
  <c r="G55" i="7"/>
  <c r="G54" i="7" s="1"/>
  <c r="G53" i="7" s="1"/>
  <c r="F55" i="7"/>
  <c r="F54" i="7" s="1"/>
  <c r="E55" i="7"/>
  <c r="E54" i="7" s="1"/>
  <c r="E53" i="7" s="1"/>
  <c r="I43" i="7"/>
  <c r="H43" i="7"/>
  <c r="G43" i="7"/>
  <c r="F43" i="7"/>
  <c r="E43" i="7"/>
  <c r="E30" i="7"/>
  <c r="F40" i="8"/>
  <c r="E40" i="8"/>
  <c r="D40" i="8"/>
  <c r="C40" i="8"/>
  <c r="B40" i="8"/>
  <c r="F35" i="8"/>
  <c r="E35" i="8"/>
  <c r="D35" i="8"/>
  <c r="C35" i="8"/>
  <c r="B35" i="8"/>
  <c r="F33" i="8"/>
  <c r="E33" i="8"/>
  <c r="D33" i="8"/>
  <c r="C33" i="8"/>
  <c r="B33" i="8"/>
  <c r="F31" i="8"/>
  <c r="E31" i="8"/>
  <c r="D31" i="8"/>
  <c r="C31" i="8"/>
  <c r="B31" i="8"/>
  <c r="F15" i="8"/>
  <c r="E15" i="8"/>
  <c r="D15" i="8"/>
  <c r="C15" i="8"/>
  <c r="B15" i="8"/>
  <c r="B13" i="8"/>
  <c r="F13" i="8"/>
  <c r="E13" i="8"/>
  <c r="D13" i="8"/>
  <c r="C13" i="8"/>
  <c r="B11" i="8"/>
  <c r="F22" i="8"/>
  <c r="E22" i="8"/>
  <c r="D22" i="8"/>
  <c r="C22" i="8"/>
  <c r="B22" i="8"/>
  <c r="F17" i="8"/>
  <c r="E17" i="8"/>
  <c r="D17" i="8"/>
  <c r="C17" i="8"/>
  <c r="B17" i="8"/>
  <c r="F53" i="7" l="1"/>
  <c r="B10" i="8"/>
  <c r="F8" i="9"/>
  <c r="E8" i="9"/>
  <c r="D8" i="9"/>
  <c r="C8" i="9"/>
  <c r="B8" i="9"/>
  <c r="F18" i="9"/>
  <c r="E18" i="9"/>
  <c r="D18" i="9"/>
  <c r="C18" i="9"/>
  <c r="B18" i="9"/>
  <c r="H16" i="3" l="1"/>
  <c r="G16" i="3"/>
  <c r="F16" i="3"/>
  <c r="E16" i="3"/>
  <c r="H11" i="3"/>
  <c r="G11" i="3"/>
  <c r="F11" i="3"/>
  <c r="E11" i="3"/>
  <c r="D16" i="3"/>
  <c r="D11" i="3"/>
  <c r="J9" i="10" l="1"/>
  <c r="H10" i="3"/>
  <c r="I9" i="10"/>
  <c r="G10" i="3"/>
  <c r="H9" i="10"/>
  <c r="F10" i="3"/>
  <c r="E10" i="3"/>
  <c r="G9" i="10"/>
  <c r="F9" i="10"/>
  <c r="D10" i="3"/>
  <c r="F68" i="7"/>
  <c r="F67" i="7" s="1"/>
  <c r="E29" i="7" l="1"/>
  <c r="E28" i="7" s="1"/>
  <c r="E9" i="7" l="1"/>
  <c r="E8" i="7" s="1"/>
  <c r="E16" i="7"/>
  <c r="E15" i="7" s="1"/>
  <c r="E68" i="7"/>
  <c r="E67" i="7" s="1"/>
  <c r="E7" i="7" l="1"/>
  <c r="I16" i="7"/>
  <c r="I15" i="7" s="1"/>
  <c r="H16" i="7"/>
  <c r="H15" i="7" s="1"/>
  <c r="G16" i="7"/>
  <c r="G15" i="7" s="1"/>
  <c r="F16" i="7"/>
  <c r="F15" i="7" s="1"/>
  <c r="E25" i="7"/>
  <c r="I25" i="7"/>
  <c r="H25" i="7"/>
  <c r="G25" i="7"/>
  <c r="F25" i="7"/>
  <c r="I61" i="7"/>
  <c r="I60" i="7" s="1"/>
  <c r="H61" i="7"/>
  <c r="H60" i="7" s="1"/>
  <c r="F62" i="7"/>
  <c r="E62" i="7"/>
  <c r="E61" i="7" s="1"/>
  <c r="E60" i="7" s="1"/>
  <c r="I71" i="7"/>
  <c r="I70" i="7" s="1"/>
  <c r="H71" i="7"/>
  <c r="H70" i="7" s="1"/>
  <c r="G71" i="7"/>
  <c r="G70" i="7" s="1"/>
  <c r="F71" i="7"/>
  <c r="F70" i="7" s="1"/>
  <c r="E71" i="7"/>
  <c r="E70" i="7" s="1"/>
  <c r="I41" i="7"/>
  <c r="H41" i="7"/>
  <c r="G41" i="7"/>
  <c r="F41" i="7"/>
  <c r="E41" i="7"/>
  <c r="I37" i="7"/>
  <c r="H37" i="7"/>
  <c r="G37" i="7"/>
  <c r="F37" i="7"/>
  <c r="E37" i="7"/>
  <c r="F21" i="7"/>
  <c r="E21" i="7"/>
  <c r="I21" i="7"/>
  <c r="H21" i="7"/>
  <c r="G21" i="7"/>
  <c r="G20" i="7" s="1"/>
  <c r="F9" i="7"/>
  <c r="F8" i="7" s="1"/>
  <c r="F7" i="7" s="1"/>
  <c r="I8" i="7"/>
  <c r="H9" i="7"/>
  <c r="H8" i="7" s="1"/>
  <c r="G9" i="7"/>
  <c r="G19" i="7" l="1"/>
  <c r="F61" i="7"/>
  <c r="F60" i="7" s="1"/>
  <c r="H39" i="7"/>
  <c r="H40" i="7"/>
  <c r="F23" i="7"/>
  <c r="F24" i="7"/>
  <c r="G39" i="7"/>
  <c r="G40" i="7"/>
  <c r="I39" i="7"/>
  <c r="I40" i="7"/>
  <c r="G23" i="7"/>
  <c r="G24" i="7"/>
  <c r="I35" i="7"/>
  <c r="I36" i="7"/>
  <c r="H23" i="7"/>
  <c r="H24" i="7"/>
  <c r="I19" i="7"/>
  <c r="I20" i="7"/>
  <c r="G35" i="7"/>
  <c r="G36" i="7"/>
  <c r="G7" i="7"/>
  <c r="G8" i="7"/>
  <c r="H19" i="7"/>
  <c r="H20" i="7"/>
  <c r="H35" i="7"/>
  <c r="H36" i="7"/>
  <c r="F39" i="7"/>
  <c r="F40" i="7"/>
  <c r="I23" i="7"/>
  <c r="I24" i="7"/>
  <c r="F19" i="7"/>
  <c r="F20" i="7"/>
  <c r="F35" i="7"/>
  <c r="F36" i="7"/>
  <c r="E39" i="7"/>
  <c r="E40" i="7"/>
  <c r="E35" i="7"/>
  <c r="E36" i="7"/>
  <c r="E23" i="7"/>
  <c r="E24" i="7"/>
  <c r="E19" i="7"/>
  <c r="E6" i="7" s="1"/>
  <c r="E20" i="7"/>
  <c r="I7" i="7"/>
  <c r="H7" i="7"/>
  <c r="F6" i="7"/>
  <c r="C29" i="8"/>
  <c r="C28" i="8" s="1"/>
  <c r="C16" i="5" s="1"/>
  <c r="B29" i="8"/>
  <c r="F29" i="8"/>
  <c r="F28" i="8" s="1"/>
  <c r="F16" i="5" s="1"/>
  <c r="E29" i="8"/>
  <c r="E28" i="8" s="1"/>
  <c r="E16" i="5" s="1"/>
  <c r="D29" i="8"/>
  <c r="D28" i="8" s="1"/>
  <c r="D16" i="5" s="1"/>
  <c r="B16" i="5" l="1"/>
  <c r="B28" i="8"/>
  <c r="H34" i="7"/>
  <c r="E34" i="7"/>
  <c r="E93" i="7" s="1"/>
  <c r="I34" i="7"/>
  <c r="I6" i="7"/>
  <c r="H6" i="7"/>
  <c r="G6" i="7"/>
  <c r="F34" i="7"/>
  <c r="F93" i="7" s="1"/>
  <c r="D29" i="3"/>
  <c r="F13" i="10" s="1"/>
  <c r="H29" i="3"/>
  <c r="J13" i="10" s="1"/>
  <c r="G29" i="3"/>
  <c r="I13" i="10" s="1"/>
  <c r="F29" i="3"/>
  <c r="H13" i="10" s="1"/>
  <c r="E29" i="3"/>
  <c r="G13" i="10" s="1"/>
  <c r="D24" i="3"/>
  <c r="H24" i="3"/>
  <c r="G24" i="3"/>
  <c r="F24" i="3"/>
  <c r="E24" i="3"/>
  <c r="G12" i="10" s="1"/>
  <c r="H93" i="7" l="1"/>
  <c r="I93" i="7"/>
  <c r="H23" i="3"/>
  <c r="J12" i="10"/>
  <c r="G23" i="3"/>
  <c r="I12" i="10"/>
  <c r="F23" i="3"/>
  <c r="H12" i="10"/>
  <c r="F12" i="10"/>
  <c r="D23" i="3"/>
  <c r="E23" i="3"/>
  <c r="E10" i="8"/>
  <c r="F11" i="8"/>
  <c r="F10" i="8" s="1"/>
  <c r="D11" i="8"/>
  <c r="D10" i="8" s="1"/>
  <c r="C11" i="8"/>
  <c r="C10" i="8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H14" i="10" l="1"/>
  <c r="G14" i="10"/>
  <c r="F14" i="10"/>
  <c r="I14" i="10"/>
  <c r="I22" i="10" s="1"/>
  <c r="I28" i="10" s="1"/>
  <c r="I29" i="10" s="1"/>
  <c r="J14" i="10"/>
  <c r="J22" i="10" s="1"/>
  <c r="J28" i="10" s="1"/>
  <c r="J29" i="10" s="1"/>
  <c r="H22" i="10"/>
  <c r="H28" i="10" s="1"/>
  <c r="H29" i="10" s="1"/>
  <c r="G22" i="10"/>
  <c r="F22" i="10" l="1"/>
  <c r="F28" i="10" s="1"/>
  <c r="F29" i="10" l="1"/>
  <c r="G27" i="10"/>
  <c r="G28" i="10" s="1"/>
  <c r="G29" i="10" s="1"/>
  <c r="G61" i="7"/>
  <c r="G60" i="7" s="1"/>
  <c r="G34" i="7" s="1"/>
  <c r="G93" i="7" s="1"/>
</calcChain>
</file>

<file path=xl/sharedStrings.xml><?xml version="1.0" encoding="utf-8"?>
<sst xmlns="http://schemas.openxmlformats.org/spreadsheetml/2006/main" count="353" uniqueCount="184">
  <si>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</si>
  <si>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</si>
  <si>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</si>
  <si>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</si>
  <si>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</si>
  <si>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</si>
  <si>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</si>
  <si>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</si>
  <si>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</si>
  <si>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</si>
  <si>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</si>
  <si>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</si>
  <si>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</si>
  <si>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</si>
  <si>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</si>
  <si>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</si>
  <si>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</si>
  <si>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</si>
  <si>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</si>
  <si>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</si>
  <si>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</si>
  <si>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</si>
  <si>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</si>
  <si>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</si>
  <si>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</si>
  <si>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</si>
  <si>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</si>
  <si>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</si>
  <si>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</si>
  <si>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</si>
  <si>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</si>
  <si>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</si>
  <si>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</si>
  <si>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</si>
  <si>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</si>
  <si>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</si>
  <si>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</si>
  <si>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</si>
  <si>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</si>
  <si>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</si>
  <si>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</si>
  <si>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</si>
  <si>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</si>
  <si>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</si>
  <si>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</si>
  <si>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</si>
  <si>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</si>
  <si>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</si>
  <si>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</si>
  <si>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</si>
  <si>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</si>
  <si>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</si>
  <si>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</si>
  <si>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</si>
  <si>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</si>
  <si>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</si>
  <si>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</si>
  <si>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</si>
  <si>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</si>
  <si>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</si>
  <si>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</si>
  <si>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</si>
  <si>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</si>
  <si>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</si>
  <si>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</si>
  <si>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</si>
  <si>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</si>
  <si>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</si>
  <si>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</si>
  <si>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</si>
  <si>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rashodi</t>
  </si>
  <si>
    <t>Rashodi za dodatna ulaganja na nefinancijskoj imovini</t>
  </si>
  <si>
    <t>Naknade građanima</t>
  </si>
  <si>
    <t xml:space="preserve">  32 Vlastiti prihodi</t>
  </si>
  <si>
    <t>DODATNE DJELATNOSTI SŠ</t>
  </si>
  <si>
    <t>Osiguravanje uvjeta rada za redovno poslovanje SŠ</t>
  </si>
  <si>
    <t>Ostale pomoći prorač.korisnici</t>
  </si>
  <si>
    <t>Decentralizirana sredstva</t>
  </si>
  <si>
    <t>32</t>
  </si>
  <si>
    <t>3</t>
  </si>
  <si>
    <t>Ostale aktivnosti SŠ</t>
  </si>
  <si>
    <t>Donacije</t>
  </si>
  <si>
    <t>Financiranje školskih projekata</t>
  </si>
  <si>
    <t>42</t>
  </si>
  <si>
    <t>Oprema</t>
  </si>
  <si>
    <t>Opći prihodi i primici</t>
  </si>
  <si>
    <t>PROGRAM 1207</t>
  </si>
  <si>
    <t xml:space="preserve">Zakonski standard ustanova u obrazovanju </t>
  </si>
  <si>
    <t>Investicijska ulaganja u SŠ</t>
  </si>
  <si>
    <t>Izvor financiranja 4.4.1</t>
  </si>
  <si>
    <t>Izvor financiranja 3.2.1</t>
  </si>
  <si>
    <t>Izvor financiranja 6.2.1</t>
  </si>
  <si>
    <t>Izvor financiranja 5.8.1</t>
  </si>
  <si>
    <t>Kapitalni projekt K120707</t>
  </si>
  <si>
    <t>Aktivnost A120704</t>
  </si>
  <si>
    <t>Aktivnost A120706</t>
  </si>
  <si>
    <t>Kapitalna ulaganja u SŠ</t>
  </si>
  <si>
    <t>Rashodi nefinan.imovine</t>
  </si>
  <si>
    <t>Rashodi dugotrajne imovine</t>
  </si>
  <si>
    <t>PROGRAM 1208</t>
  </si>
  <si>
    <t>Aktivnost A120814</t>
  </si>
  <si>
    <t xml:space="preserve">Natjecanja iz znanja učenika </t>
  </si>
  <si>
    <t>Aktivnost A120803</t>
  </si>
  <si>
    <t>Aktivnost A120804</t>
  </si>
  <si>
    <t>Aktivnost A120813</t>
  </si>
  <si>
    <t xml:space="preserve">Pr.ustan.obr.iznad zakon.stand.  </t>
  </si>
  <si>
    <t>Izvor financiranja 1.1.1</t>
  </si>
  <si>
    <t>Aktivnost A120820</t>
  </si>
  <si>
    <t>Opskrba higijensim potrepštin.</t>
  </si>
  <si>
    <t>38</t>
  </si>
  <si>
    <t>Tekuće donacije</t>
  </si>
  <si>
    <t>SVEUKUPNO:</t>
  </si>
  <si>
    <t>Dodatna ulaganja na građ.obj.</t>
  </si>
  <si>
    <t>Knjige</t>
  </si>
  <si>
    <t>Izvor financiranja 5.8.2</t>
  </si>
  <si>
    <t>PROGRAM 1206</t>
  </si>
  <si>
    <t>EU Projekti</t>
  </si>
  <si>
    <t>Školska shema voća i mlijeka</t>
  </si>
  <si>
    <t>Izvor financiranja 5.2.1</t>
  </si>
  <si>
    <t>Ostale pomoći</t>
  </si>
  <si>
    <t>Izvor financiranja 5.6.1</t>
  </si>
  <si>
    <t xml:space="preserve">Fondovi EU </t>
  </si>
  <si>
    <t>Aktivnost A120812</t>
  </si>
  <si>
    <t>Ostale pomoći PK-prenesena sreds.</t>
  </si>
  <si>
    <t xml:space="preserve">PROGRAMI ŠKOL.KURIKULUMA SŠ </t>
  </si>
  <si>
    <t xml:space="preserve">Izvor financiranja 3.2.2 </t>
  </si>
  <si>
    <t>Vlastiti prihodi - prenesena sredstva</t>
  </si>
  <si>
    <t xml:space="preserve">Vlastiti prihodi </t>
  </si>
  <si>
    <t>Naknade građanima iz proračuna</t>
  </si>
  <si>
    <t>Fondovi EU Pr.kor.-PREN.SR.</t>
  </si>
  <si>
    <t>Izvor financiranja 5.9.2</t>
  </si>
  <si>
    <t>Aktivnost T120708</t>
  </si>
  <si>
    <t>Izvor financiranja 6.2.2</t>
  </si>
  <si>
    <t>Donacije - pren.sred.</t>
  </si>
  <si>
    <t>Prihodi od imovine</t>
  </si>
  <si>
    <t>Prihodi od pruženih usluga</t>
  </si>
  <si>
    <t>Rezultat poslovanja</t>
  </si>
  <si>
    <t>44 Decentralizirana sredstva</t>
  </si>
  <si>
    <t>52 ostale pomoći</t>
  </si>
  <si>
    <t>56 fondovi EU</t>
  </si>
  <si>
    <t xml:space="preserve">62 donacije </t>
  </si>
  <si>
    <t>32 Vlastiti prihodi</t>
  </si>
  <si>
    <t>11 Opći prihodi i primici</t>
  </si>
  <si>
    <t>09 Obrazovanje</t>
  </si>
  <si>
    <t xml:space="preserve">  56 Fondovi EU</t>
  </si>
  <si>
    <t>6 Donacije</t>
  </si>
  <si>
    <t xml:space="preserve">  62 Donacije</t>
  </si>
  <si>
    <t xml:space="preserve"> 44 Decentralizirana sredstva</t>
  </si>
  <si>
    <t>Izvršenje 2023.</t>
  </si>
  <si>
    <t>Plan 2024.</t>
  </si>
  <si>
    <t>Plan za 2025.</t>
  </si>
  <si>
    <t>Projekcija 
za 2027.</t>
  </si>
  <si>
    <t>Izvršenje 2023.*</t>
  </si>
  <si>
    <t>Proračun za 2025.</t>
  </si>
  <si>
    <t>Projekcija proračuna
za 2027.</t>
  </si>
  <si>
    <t>Aktivnost K120807</t>
  </si>
  <si>
    <t>Energetska obnova šk.objekata</t>
  </si>
  <si>
    <t>45</t>
  </si>
  <si>
    <t>451</t>
  </si>
  <si>
    <t>Izvor financiranja 5.2.2</t>
  </si>
  <si>
    <t>Ostale pomoći-prenes.sredstva</t>
  </si>
  <si>
    <t>34</t>
  </si>
  <si>
    <t>Aktivnost K120208</t>
  </si>
  <si>
    <t>Kapitalni projekti u školstvu</t>
  </si>
  <si>
    <t>PROGRAM 1202</t>
  </si>
  <si>
    <t>Dodatne usluge u obrazovanju</t>
  </si>
  <si>
    <t>Izvor financiranja 4.4.2</t>
  </si>
  <si>
    <t>Decentralizirana prenes.sredstva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</si>
  <si>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</si>
  <si>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</si>
  <si>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</si>
  <si>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</si>
  <si>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</si>
  <si>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</si>
  <si>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</si>
  <si>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</si>
  <si>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4</t>
  </si>
  <si>
    <t xml:space="preserve">  50 Ostale pomoći - pror.kor.</t>
  </si>
  <si>
    <t>Izvor financiranja 5.0.112</t>
  </si>
  <si>
    <t>Izvor financiranja 5.0.122</t>
  </si>
  <si>
    <t>Pomoći EU projekti PK</t>
  </si>
  <si>
    <r>
      <t xml:space="preserve">50 </t>
    </r>
    <r>
      <rPr>
        <sz val="11"/>
        <color theme="1"/>
        <rFont val="Calibri"/>
        <family val="2"/>
        <charset val="238"/>
        <scheme val="minor"/>
      </rPr>
      <t>Pomoći EU projekti PK</t>
    </r>
  </si>
  <si>
    <t>50 ostale pomoći- prorač.kori</t>
  </si>
  <si>
    <r>
      <t xml:space="preserve">  50 </t>
    </r>
    <r>
      <rPr>
        <sz val="11"/>
        <color theme="1"/>
        <rFont val="Calibri"/>
        <family val="2"/>
        <charset val="238"/>
        <scheme val="minor"/>
      </rPr>
      <t>Pomoći EU projekti PK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</si>
</sst>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n_-;\-* #,##0\ _k_n_-;_-* &quot;-&quot;\ _k_n_-;_-@_-"/>
    <numFmt numFmtId="165" formatCode="_-* #,##0.00\ _k_n_-;\-* #,##0.00\ _k_n_-;_-* &quot;-&quot;??\ _k_n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3" fontId="3" fillId="0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 applyProtection="1">
      <alignment horizontal="left" vertical="center" wrapText="1"/>
    </xf>
    <xf numFmtId="0" fontId="24" fillId="5" borderId="7" xfId="0" applyFont="1" applyFill="1" applyBorder="1"/>
    <xf numFmtId="0" fontId="24" fillId="5" borderId="0" xfId="0" applyFont="1" applyFill="1"/>
    <xf numFmtId="0" fontId="0" fillId="0" borderId="0" xfId="0" applyFill="1"/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1" fillId="0" borderId="0" xfId="0" applyFont="1"/>
    <xf numFmtId="3" fontId="6" fillId="5" borderId="6" xfId="0" applyNumberFormat="1" applyFont="1" applyFill="1" applyBorder="1" applyAlignment="1">
      <alignment horizontal="right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0" fontId="25" fillId="7" borderId="3" xfId="0" applyFont="1" applyFill="1" applyBorder="1"/>
    <xf numFmtId="3" fontId="22" fillId="7" borderId="4" xfId="0" applyNumberFormat="1" applyFont="1" applyFill="1" applyBorder="1" applyAlignment="1">
      <alignment horizontal="right"/>
    </xf>
    <xf numFmtId="3" fontId="22" fillId="7" borderId="3" xfId="0" applyNumberFormat="1" applyFont="1" applyFill="1" applyBorder="1" applyAlignment="1">
      <alignment horizontal="right"/>
    </xf>
    <xf numFmtId="0" fontId="1" fillId="0" borderId="0" xfId="0" applyFont="1" applyFill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3" fillId="2" borderId="3" xfId="0" applyNumberFormat="1" applyFont="1" applyFill="1" applyBorder="1" applyAlignment="1" applyProtection="1">
      <alignment horizontal="left" vertical="center" wrapText="1"/>
    </xf>
    <xf numFmtId="164" fontId="0" fillId="0" borderId="0" xfId="1" applyFon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1" fillId="5" borderId="1" xfId="0" applyFont="1" applyFill="1" applyBorder="1"/>
    <xf numFmtId="0" fontId="8" fillId="2" borderId="3" xfId="0" applyNumberFormat="1" applyFont="1" applyFill="1" applyBorder="1" applyAlignment="1" applyProtection="1">
      <alignment vertical="center" wrapText="1"/>
    </xf>
    <xf numFmtId="0" fontId="27" fillId="0" borderId="3" xfId="0" applyFont="1" applyBorder="1"/>
    <xf numFmtId="164" fontId="3" fillId="2" borderId="3" xfId="1" applyFont="1" applyFill="1" applyBorder="1" applyAlignment="1">
      <alignment horizontal="right"/>
    </xf>
    <xf numFmtId="164" fontId="16" fillId="2" borderId="4" xfId="1" applyFont="1" applyFill="1" applyBorder="1" applyAlignment="1">
      <alignment horizontal="left" indent="1"/>
    </xf>
    <xf numFmtId="164" fontId="16" fillId="2" borderId="3" xfId="1" applyFont="1" applyFill="1" applyBorder="1" applyAlignment="1">
      <alignment horizontal="left" indent="1"/>
    </xf>
    <xf numFmtId="164" fontId="3" fillId="2" borderId="3" xfId="1" applyFont="1" applyFill="1" applyBorder="1" applyAlignment="1">
      <alignment horizontal="left" indent="1"/>
    </xf>
    <xf numFmtId="164" fontId="3" fillId="2" borderId="3" xfId="1" applyFont="1" applyFill="1" applyBorder="1" applyAlignment="1" applyProtection="1">
      <alignment horizontal="left" wrapText="1" indent="1"/>
    </xf>
    <xf numFmtId="164" fontId="27" fillId="0" borderId="3" xfId="1" applyFont="1" applyBorder="1" applyAlignment="1">
      <alignment horizontal="left" indent="1"/>
    </xf>
    <xf numFmtId="164" fontId="0" fillId="0" borderId="3" xfId="1" applyFont="1" applyBorder="1" applyAlignment="1">
      <alignment horizontal="left" indent="1"/>
    </xf>
    <xf numFmtId="164" fontId="3" fillId="2" borderId="4" xfId="1" applyFont="1" applyFill="1" applyBorder="1" applyAlignment="1">
      <alignment horizontal="right"/>
    </xf>
    <xf numFmtId="0" fontId="0" fillId="0" borderId="0" xfId="0" applyBorder="1"/>
    <xf numFmtId="164" fontId="3" fillId="2" borderId="4" xfId="1" applyFont="1" applyFill="1" applyBorder="1" applyAlignment="1">
      <alignment horizontal="left" indent="1"/>
    </xf>
    <xf numFmtId="3" fontId="3" fillId="2" borderId="0" xfId="0" applyNumberFormat="1" applyFont="1" applyFill="1" applyBorder="1" applyAlignment="1">
      <alignment horizontal="left" indent="1"/>
    </xf>
    <xf numFmtId="0" fontId="0" fillId="0" borderId="0" xfId="0" applyBorder="1" applyAlignment="1">
      <alignment horizontal="left" indent="1"/>
    </xf>
    <xf numFmtId="3" fontId="3" fillId="2" borderId="4" xfId="0" applyNumberFormat="1" applyFont="1" applyFill="1" applyBorder="1" applyAlignment="1">
      <alignment horizontal="right" indent="2"/>
    </xf>
    <xf numFmtId="3" fontId="3" fillId="2" borderId="3" xfId="0" applyNumberFormat="1" applyFont="1" applyFill="1" applyBorder="1" applyAlignment="1">
      <alignment horizontal="right" indent="2"/>
    </xf>
    <xf numFmtId="164" fontId="0" fillId="0" borderId="3" xfId="1" applyFont="1" applyBorder="1" applyAlignment="1">
      <alignment horizontal="right" indent="2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2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28" fillId="3" borderId="0" xfId="0" applyFont="1" applyFill="1"/>
    <xf numFmtId="0" fontId="1" fillId="3" borderId="0" xfId="0" applyFont="1" applyFill="1"/>
    <xf numFmtId="3" fontId="22" fillId="3" borderId="6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3" fontId="22" fillId="3" borderId="4" xfId="0" applyNumberFormat="1" applyFont="1" applyFill="1" applyBorder="1" applyAlignment="1">
      <alignment horizontal="right"/>
    </xf>
    <xf numFmtId="3" fontId="16" fillId="3" borderId="4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28" fillId="0" borderId="3" xfId="0" applyFont="1" applyBorder="1"/>
    <xf numFmtId="3" fontId="22" fillId="2" borderId="4" xfId="0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164" fontId="6" fillId="7" borderId="4" xfId="1" applyFont="1" applyFill="1" applyBorder="1" applyAlignment="1">
      <alignment horizontal="right"/>
    </xf>
    <xf numFmtId="164" fontId="6" fillId="7" borderId="3" xfId="1" applyFont="1" applyFill="1" applyBorder="1" applyAlignment="1">
      <alignment horizontal="right"/>
    </xf>
    <xf numFmtId="0" fontId="1" fillId="7" borderId="3" xfId="0" applyFont="1" applyFill="1" applyBorder="1"/>
    <xf numFmtId="164" fontId="0" fillId="7" borderId="3" xfId="1" applyFont="1" applyFill="1" applyBorder="1"/>
    <xf numFmtId="164" fontId="29" fillId="7" borderId="3" xfId="1" applyFont="1" applyFill="1" applyBorder="1"/>
    <xf numFmtId="0" fontId="6" fillId="7" borderId="3" xfId="0" applyNumberFormat="1" applyFont="1" applyFill="1" applyBorder="1" applyAlignment="1" applyProtection="1">
      <alignment horizontal="left" vertical="center" wrapText="1"/>
    </xf>
    <xf numFmtId="164" fontId="6" fillId="7" borderId="4" xfId="1" applyFont="1" applyFill="1" applyBorder="1" applyAlignment="1" applyProtection="1">
      <alignment horizontal="left" wrapText="1" indent="1"/>
    </xf>
    <xf numFmtId="164" fontId="6" fillId="7" borderId="3" xfId="0" applyNumberFormat="1" applyFont="1" applyFill="1" applyBorder="1" applyAlignment="1" applyProtection="1">
      <alignment horizontal="left" wrapText="1" indent="1"/>
    </xf>
    <xf numFmtId="164" fontId="6" fillId="7" borderId="3" xfId="1" applyFont="1" applyFill="1" applyBorder="1" applyAlignment="1" applyProtection="1">
      <alignment horizontal="left" wrapText="1" indent="1"/>
    </xf>
    <xf numFmtId="3" fontId="6" fillId="7" borderId="4" xfId="0" applyNumberFormat="1" applyFont="1" applyFill="1" applyBorder="1" applyAlignment="1" applyProtection="1">
      <alignment horizontal="right" wrapText="1" indent="2"/>
    </xf>
    <xf numFmtId="164" fontId="6" fillId="7" borderId="3" xfId="1" applyFont="1" applyFill="1" applyBorder="1" applyAlignment="1" applyProtection="1">
      <alignment horizontal="right" wrapText="1" indent="2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164" fontId="6" fillId="7" borderId="4" xfId="1" applyFont="1" applyFill="1" applyBorder="1" applyAlignment="1" applyProtection="1">
      <alignment horizontal="center" vertical="center" wrapText="1"/>
    </xf>
    <xf numFmtId="164" fontId="6" fillId="7" borderId="3" xfId="1" applyFont="1" applyFill="1" applyBorder="1" applyAlignment="1" applyProtection="1">
      <alignment horizontal="center" vertical="center" wrapText="1"/>
    </xf>
    <xf numFmtId="164" fontId="1" fillId="7" borderId="0" xfId="1" applyFont="1" applyFill="1"/>
    <xf numFmtId="164" fontId="1" fillId="7" borderId="0" xfId="1" applyFont="1" applyFill="1" applyAlignment="1">
      <alignment horizontal="right" wrapText="1"/>
    </xf>
    <xf numFmtId="164" fontId="6" fillId="7" borderId="3" xfId="1" applyFont="1" applyFill="1" applyBorder="1" applyAlignment="1" applyProtection="1">
      <alignment horizontal="right" vertical="center" wrapText="1" indent="1"/>
    </xf>
    <xf numFmtId="3" fontId="6" fillId="7" borderId="3" xfId="0" applyNumberFormat="1" applyFont="1" applyFill="1" applyBorder="1" applyAlignment="1" applyProtection="1">
      <alignment horizontal="center" vertical="center" wrapText="1"/>
    </xf>
    <xf numFmtId="164" fontId="6" fillId="7" borderId="3" xfId="1" applyFont="1" applyFill="1" applyBorder="1" applyAlignment="1" applyProtection="1">
      <alignment horizontal="righ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/>
    <xf numFmtId="3" fontId="1" fillId="5" borderId="3" xfId="0" applyNumberFormat="1" applyFont="1" applyFill="1" applyBorder="1"/>
    <xf numFmtId="164" fontId="1" fillId="5" borderId="3" xfId="1" applyFont="1" applyFill="1" applyBorder="1" applyAlignment="1"/>
    <xf numFmtId="1" fontId="1" fillId="5" borderId="3" xfId="0" applyNumberFormat="1" applyFont="1" applyFill="1" applyBorder="1" applyAlignment="1">
      <alignment horizontal="left"/>
    </xf>
    <xf numFmtId="3" fontId="6" fillId="5" borderId="4" xfId="0" applyNumberFormat="1" applyFont="1" applyFill="1" applyBorder="1" applyAlignment="1">
      <alignment horizontal="right" indent="2"/>
    </xf>
    <xf numFmtId="3" fontId="6" fillId="5" borderId="3" xfId="0" applyNumberFormat="1" applyFont="1" applyFill="1" applyBorder="1" applyAlignment="1">
      <alignment horizontal="right" indent="2"/>
    </xf>
    <xf numFmtId="0" fontId="9" fillId="5" borderId="3" xfId="0" quotePrefix="1" applyFont="1" applyFill="1" applyBorder="1" applyAlignment="1">
      <alignment horizontal="left" vertical="center"/>
    </xf>
    <xf numFmtId="0" fontId="30" fillId="5" borderId="3" xfId="0" quotePrefix="1" applyFont="1" applyFill="1" applyBorder="1" applyAlignment="1">
      <alignment horizontal="left" vertical="center"/>
    </xf>
    <xf numFmtId="3" fontId="6" fillId="5" borderId="3" xfId="0" applyNumberFormat="1" applyFont="1" applyFill="1" applyBorder="1" applyAlignment="1" applyProtection="1">
      <alignment horizontal="right" wrapText="1" indent="2"/>
    </xf>
    <xf numFmtId="164" fontId="1" fillId="5" borderId="3" xfId="1" applyFont="1" applyFill="1" applyBorder="1" applyAlignment="1">
      <alignment horizontal="right" indent="2"/>
    </xf>
    <xf numFmtId="164" fontId="6" fillId="5" borderId="3" xfId="1" applyFont="1" applyFill="1" applyBorder="1" applyAlignment="1" applyProtection="1">
      <alignment horizontal="left" wrapText="1" indent="1"/>
    </xf>
    <xf numFmtId="164" fontId="6" fillId="5" borderId="3" xfId="1" applyFont="1" applyFill="1" applyBorder="1" applyAlignment="1">
      <alignment horizontal="left" indent="1"/>
    </xf>
    <xf numFmtId="164" fontId="6" fillId="5" borderId="4" xfId="1" applyFont="1" applyFill="1" applyBorder="1" applyAlignment="1">
      <alignment horizontal="left" inden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164" fontId="1" fillId="5" borderId="3" xfId="1" applyFont="1" applyFill="1" applyBorder="1" applyAlignment="1">
      <alignment horizontal="left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16" fillId="2" borderId="1" xfId="0" applyNumberFormat="1" applyFont="1" applyFill="1" applyBorder="1" applyAlignment="1" applyProtection="1">
      <alignment horizontal="left" vertical="center" wrapText="1"/>
    </xf>
    <xf numFmtId="49" fontId="16" fillId="2" borderId="2" xfId="0" applyNumberFormat="1" applyFont="1" applyFill="1" applyBorder="1" applyAlignment="1" applyProtection="1">
      <alignment horizontal="left" vertical="center" wrapText="1"/>
    </xf>
    <xf numFmtId="49" fontId="16" fillId="2" borderId="4" xfId="0" applyNumberFormat="1" applyFont="1" applyFill="1" applyBorder="1" applyAlignment="1" applyProtection="1">
      <alignment horizontal="left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49" fontId="3" fillId="2" borderId="9" xfId="0" applyNumberFormat="1" applyFont="1" applyFill="1" applyBorder="1" applyAlignment="1" applyProtection="1">
      <alignment horizontal="left" vertical="center" wrapText="1"/>
    </xf>
    <xf numFmtId="164" fontId="1" fillId="6" borderId="3" xfId="1" applyFont="1" applyFill="1" applyBorder="1" applyAlignment="1">
      <alignment horizontal="left" indent="1"/>
    </xf>
    <xf numFmtId="3" fontId="26" fillId="6" borderId="3" xfId="0" applyNumberFormat="1" applyFont="1" applyFill="1" applyBorder="1"/>
    <xf numFmtId="164" fontId="26" fillId="6" borderId="3" xfId="1" applyFont="1" applyFill="1" applyBorder="1" applyAlignment="1">
      <alignment horizontal="right" indent="2"/>
    </xf>
    <xf numFmtId="164" fontId="26" fillId="6" borderId="3" xfId="1" applyFont="1" applyFill="1" applyBorder="1"/>
    <xf numFmtId="0" fontId="26" fillId="6" borderId="3" xfId="0" applyFont="1" applyFill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" fontId="6" fillId="5" borderId="3" xfId="1" applyNumberFormat="1" applyFont="1" applyFill="1" applyBorder="1" applyAlignment="1" applyProtection="1">
      <alignment horizontal="left" wrapText="1" indent="13"/>
    </xf>
    <xf numFmtId="1" fontId="6" fillId="5" borderId="3" xfId="1" applyNumberFormat="1" applyFont="1" applyFill="1" applyBorder="1" applyAlignment="1" applyProtection="1">
      <alignment horizontal="left" wrapText="1" indent="12"/>
    </xf>
    <xf numFmtId="0" fontId="32" fillId="3" borderId="4" xfId="0" applyNumberFormat="1" applyFont="1" applyFill="1" applyBorder="1" applyAlignment="1" applyProtection="1">
      <alignment horizontal="left" vertical="center" wrapText="1"/>
    </xf>
    <xf numFmtId="1" fontId="31" fillId="0" borderId="0" xfId="2" applyNumberFormat="1" applyFont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9" fontId="16" fillId="3" borderId="1" xfId="0" applyNumberFormat="1" applyFont="1" applyFill="1" applyBorder="1" applyAlignment="1" applyProtection="1">
      <alignment horizontal="left" vertical="center" wrapText="1"/>
    </xf>
    <xf numFmtId="49" fontId="16" fillId="3" borderId="2" xfId="0" applyNumberFormat="1" applyFont="1" applyFill="1" applyBorder="1" applyAlignment="1" applyProtection="1">
      <alignment horizontal="left" vertical="center" wrapText="1"/>
    </xf>
    <xf numFmtId="49" fontId="16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wrapText="1"/>
    </xf>
    <xf numFmtId="0" fontId="6" fillId="5" borderId="2" xfId="0" applyNumberFormat="1" applyFont="1" applyFill="1" applyBorder="1" applyAlignment="1" applyProtection="1">
      <alignment horizontal="left" wrapText="1"/>
    </xf>
    <xf numFmtId="0" fontId="6" fillId="5" borderId="4" xfId="0" applyNumberFormat="1" applyFont="1" applyFill="1" applyBorder="1" applyAlignment="1" applyProtection="1">
      <alignment horizontal="left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16" fillId="3" borderId="1" xfId="0" applyNumberFormat="1" applyFont="1" applyFill="1" applyBorder="1" applyAlignment="1" applyProtection="1">
      <alignment horizontal="left" wrapText="1"/>
    </xf>
    <xf numFmtId="49" fontId="16" fillId="3" borderId="2" xfId="0" applyNumberFormat="1" applyFont="1" applyFill="1" applyBorder="1" applyAlignment="1" applyProtection="1">
      <alignment horizontal="left" wrapText="1"/>
    </xf>
    <xf numFmtId="49" fontId="16" fillId="3" borderId="4" xfId="0" applyNumberFormat="1" applyFont="1" applyFill="1" applyBorder="1" applyAlignment="1" applyProtection="1">
      <alignment horizontal="left" wrapText="1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0" fontId="26" fillId="6" borderId="8" xfId="0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left" vertical="center" wrapText="1"/>
    </xf>
    <xf numFmtId="49" fontId="16" fillId="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3" fillId="5" borderId="1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0" fontId="22" fillId="7" borderId="1" xfId="0" applyNumberFormat="1" applyFont="1" applyFill="1" applyBorder="1" applyAlignment="1" applyProtection="1">
      <alignment horizontal="left" vertical="center" wrapText="1"/>
    </xf>
    <xf numFmtId="0" fontId="22" fillId="7" borderId="2" xfId="0" applyNumberFormat="1" applyFont="1" applyFill="1" applyBorder="1" applyAlignment="1" applyProtection="1">
      <alignment horizontal="left" vertical="center" wrapText="1"/>
    </xf>
    <xf numFmtId="0" fontId="22" fillId="7" borderId="4" xfId="0" applyNumberFormat="1" applyFont="1" applyFill="1" applyBorder="1" applyAlignment="1" applyProtection="1">
      <alignment horizontal="left" vertical="center" wrapText="1"/>
    </xf>
  </cellXfs>
  <cellStyles count="3">
    <cellStyle name="Normalno" xfId="0" builtinId="0"/>
    <cellStyle name="Zarez" xfId="2" builtinId="3"/>
    <cellStyle name="Zarez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9" workbookViewId="0">
      <selection activeCell="G12" sqref="G12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09" t="s">
        <v>168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09" t="s">
        <v>23</v>
      </c>
      <c r="B3" s="209"/>
      <c r="C3" s="209"/>
      <c r="D3" s="209"/>
      <c r="E3" s="209"/>
      <c r="F3" s="209"/>
      <c r="G3" s="209"/>
      <c r="H3" s="209"/>
      <c r="I3" s="222"/>
      <c r="J3" s="222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209" t="s">
        <v>29</v>
      </c>
      <c r="B5" s="210"/>
      <c r="C5" s="210"/>
      <c r="D5" s="210"/>
      <c r="E5" s="210"/>
      <c r="F5" s="210"/>
      <c r="G5" s="210"/>
      <c r="H5" s="210"/>
      <c r="I5" s="210"/>
      <c r="J5" s="21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37</v>
      </c>
    </row>
    <row r="7" spans="1:10" ht="25.5" x14ac:dyDescent="0.25">
      <c r="A7" s="29"/>
      <c r="B7" s="30"/>
      <c r="C7" s="30"/>
      <c r="D7" s="31"/>
      <c r="E7" s="32"/>
      <c r="F7" s="3" t="s">
        <v>169</v>
      </c>
      <c r="G7" s="3" t="s">
        <v>170</v>
      </c>
      <c r="H7" s="3" t="s">
        <v>171</v>
      </c>
      <c r="I7" s="3" t="s">
        <v>154</v>
      </c>
      <c r="J7" s="3" t="s">
        <v>172</v>
      </c>
    </row>
    <row r="8" spans="1:10" x14ac:dyDescent="0.25">
      <c r="A8" s="214" t="s">
        <v>0</v>
      </c>
      <c r="B8" s="208"/>
      <c r="C8" s="208"/>
      <c r="D8" s="208"/>
      <c r="E8" s="223"/>
      <c r="F8" s="33">
        <f>F9+F10</f>
        <v>2313950</v>
      </c>
      <c r="G8" s="33">
        <f t="shared" ref="G8:J8" si="0">G9+G10</f>
        <v>2281856</v>
      </c>
      <c r="H8" s="33">
        <f t="shared" si="0"/>
        <v>2276340</v>
      </c>
      <c r="I8" s="33">
        <f t="shared" si="0"/>
        <v>2276340</v>
      </c>
      <c r="J8" s="33">
        <f t="shared" si="0"/>
        <v>2276340</v>
      </c>
    </row>
    <row r="9" spans="1:10" x14ac:dyDescent="0.25">
      <c r="A9" s="224" t="s">
        <v>39</v>
      </c>
      <c r="B9" s="225"/>
      <c r="C9" s="225"/>
      <c r="D9" s="225"/>
      <c r="E9" s="221"/>
      <c r="F9" s="34">
        <f>' Račun prihoda i rashoda'!D11</f>
        <v>2313950</v>
      </c>
      <c r="G9" s="34">
        <f>' Račun prihoda i rashoda'!E11</f>
        <v>2281856</v>
      </c>
      <c r="H9" s="34">
        <f>' Račun prihoda i rashoda'!F11</f>
        <v>2276340</v>
      </c>
      <c r="I9" s="34">
        <f>' Račun prihoda i rashoda'!G11</f>
        <v>2276340</v>
      </c>
      <c r="J9" s="34">
        <f>' Račun prihoda i rashoda'!H11</f>
        <v>2276340</v>
      </c>
    </row>
    <row r="10" spans="1:10" x14ac:dyDescent="0.25">
      <c r="A10" s="226" t="s">
        <v>40</v>
      </c>
      <c r="B10" s="221"/>
      <c r="C10" s="221"/>
      <c r="D10" s="221"/>
      <c r="E10" s="221"/>
      <c r="F10" s="34"/>
      <c r="G10" s="34"/>
      <c r="H10" s="34"/>
      <c r="I10" s="34"/>
      <c r="J10" s="34"/>
    </row>
    <row r="11" spans="1:10" x14ac:dyDescent="0.25">
      <c r="A11" s="37" t="s">
        <v>1</v>
      </c>
      <c r="B11" s="44"/>
      <c r="C11" s="44"/>
      <c r="D11" s="44"/>
      <c r="E11" s="44"/>
      <c r="F11" s="33">
        <f>F12+F13</f>
        <v>2309448</v>
      </c>
      <c r="G11" s="33">
        <f t="shared" ref="G11:J11" si="1">G12+G13</f>
        <v>2297364</v>
      </c>
      <c r="H11" s="33">
        <f t="shared" si="1"/>
        <v>2276340</v>
      </c>
      <c r="I11" s="33">
        <f t="shared" si="1"/>
        <v>2276340</v>
      </c>
      <c r="J11" s="33">
        <f t="shared" si="1"/>
        <v>2276340</v>
      </c>
    </row>
    <row r="12" spans="1:10" x14ac:dyDescent="0.25">
      <c r="A12" s="227" t="s">
        <v>41</v>
      </c>
      <c r="B12" s="225"/>
      <c r="C12" s="225"/>
      <c r="D12" s="225"/>
      <c r="E12" s="225"/>
      <c r="F12" s="34">
        <f>' Račun prihoda i rashoda'!D24</f>
        <v>2113193</v>
      </c>
      <c r="G12" s="34">
        <f>' Račun prihoda i rashoda'!E24</f>
        <v>2256664</v>
      </c>
      <c r="H12" s="34">
        <f>' Račun prihoda i rashoda'!F24</f>
        <v>2239740</v>
      </c>
      <c r="I12" s="34">
        <f>' Račun prihoda i rashoda'!G24</f>
        <v>2239740</v>
      </c>
      <c r="J12" s="45">
        <f>' Račun prihoda i rashoda'!H24</f>
        <v>2239740</v>
      </c>
    </row>
    <row r="13" spans="1:10" x14ac:dyDescent="0.25">
      <c r="A13" s="220" t="s">
        <v>42</v>
      </c>
      <c r="B13" s="221"/>
      <c r="C13" s="221"/>
      <c r="D13" s="221"/>
      <c r="E13" s="221"/>
      <c r="F13" s="46">
        <f>' Račun prihoda i rashoda'!D29</f>
        <v>196255</v>
      </c>
      <c r="G13" s="46">
        <f>' Račun prihoda i rashoda'!E29</f>
        <v>40700</v>
      </c>
      <c r="H13" s="46">
        <f>' Račun prihoda i rashoda'!F29</f>
        <v>36600</v>
      </c>
      <c r="I13" s="46">
        <f>' Račun prihoda i rashoda'!G29</f>
        <v>36600</v>
      </c>
      <c r="J13" s="45">
        <f>' Račun prihoda i rashoda'!H29</f>
        <v>36600</v>
      </c>
    </row>
    <row r="14" spans="1:10" x14ac:dyDescent="0.25">
      <c r="A14" s="207" t="s">
        <v>62</v>
      </c>
      <c r="B14" s="208"/>
      <c r="C14" s="208"/>
      <c r="D14" s="208"/>
      <c r="E14" s="208"/>
      <c r="F14" s="33">
        <f>F8-F11</f>
        <v>4502</v>
      </c>
      <c r="G14" s="33">
        <f t="shared" ref="G14:J14" si="2">G8-G11</f>
        <v>-15508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209" t="s">
        <v>30</v>
      </c>
      <c r="B16" s="210"/>
      <c r="C16" s="210"/>
      <c r="D16" s="210"/>
      <c r="E16" s="210"/>
      <c r="F16" s="210"/>
      <c r="G16" s="210"/>
      <c r="H16" s="210"/>
      <c r="I16" s="210"/>
      <c r="J16" s="210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9"/>
      <c r="B18" s="30"/>
      <c r="C18" s="30"/>
      <c r="D18" s="31"/>
      <c r="E18" s="32"/>
      <c r="F18" s="3" t="s">
        <v>169</v>
      </c>
      <c r="G18" s="3" t="s">
        <v>170</v>
      </c>
      <c r="H18" s="3" t="s">
        <v>171</v>
      </c>
      <c r="I18" s="3" t="s">
        <v>154</v>
      </c>
      <c r="J18" s="3" t="s">
        <v>172</v>
      </c>
    </row>
    <row r="19" spans="1:10" x14ac:dyDescent="0.25">
      <c r="A19" s="220" t="s">
        <v>43</v>
      </c>
      <c r="B19" s="221"/>
      <c r="C19" s="221"/>
      <c r="D19" s="221"/>
      <c r="E19" s="221"/>
      <c r="F19" s="46"/>
      <c r="G19" s="46"/>
      <c r="H19" s="46"/>
      <c r="I19" s="46"/>
      <c r="J19" s="45"/>
    </row>
    <row r="20" spans="1:10" x14ac:dyDescent="0.25">
      <c r="A20" s="220" t="s">
        <v>44</v>
      </c>
      <c r="B20" s="221"/>
      <c r="C20" s="221"/>
      <c r="D20" s="221"/>
      <c r="E20" s="221"/>
      <c r="F20" s="46"/>
      <c r="G20" s="46"/>
      <c r="H20" s="46"/>
      <c r="I20" s="46"/>
      <c r="J20" s="45"/>
    </row>
    <row r="21" spans="1:10" x14ac:dyDescent="0.25">
      <c r="A21" s="207" t="s">
        <v>2</v>
      </c>
      <c r="B21" s="208"/>
      <c r="C21" s="208"/>
      <c r="D21" s="208"/>
      <c r="E21" s="208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207" t="s">
        <v>63</v>
      </c>
      <c r="B22" s="208"/>
      <c r="C22" s="208"/>
      <c r="D22" s="208"/>
      <c r="E22" s="208"/>
      <c r="F22" s="33">
        <f>F14+F21</f>
        <v>4502</v>
      </c>
      <c r="G22" s="33">
        <f t="shared" ref="G22:J22" si="4">G14+G21</f>
        <v>-15508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209" t="s">
        <v>64</v>
      </c>
      <c r="B24" s="210"/>
      <c r="C24" s="210"/>
      <c r="D24" s="210"/>
      <c r="E24" s="210"/>
      <c r="F24" s="210"/>
      <c r="G24" s="210"/>
      <c r="H24" s="210"/>
      <c r="I24" s="210"/>
      <c r="J24" s="210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9"/>
      <c r="B26" s="30"/>
      <c r="C26" s="30"/>
      <c r="D26" s="31"/>
      <c r="E26" s="32"/>
      <c r="F26" s="3" t="s">
        <v>169</v>
      </c>
      <c r="G26" s="3" t="s">
        <v>170</v>
      </c>
      <c r="H26" s="3" t="s">
        <v>171</v>
      </c>
      <c r="I26" s="3" t="s">
        <v>154</v>
      </c>
      <c r="J26" s="3" t="s">
        <v>172</v>
      </c>
    </row>
    <row r="27" spans="1:10" ht="15" customHeight="1" x14ac:dyDescent="0.25">
      <c r="A27" s="211" t="s">
        <v>65</v>
      </c>
      <c r="B27" s="212"/>
      <c r="C27" s="212"/>
      <c r="D27" s="212"/>
      <c r="E27" s="213"/>
      <c r="F27" s="47">
        <v>11006</v>
      </c>
      <c r="G27" s="47">
        <f>F28</f>
        <v>15508</v>
      </c>
      <c r="H27" s="47">
        <v>0</v>
      </c>
      <c r="I27" s="47">
        <v>0</v>
      </c>
      <c r="J27" s="48">
        <v>0</v>
      </c>
    </row>
    <row r="28" spans="1:10" ht="15" customHeight="1" x14ac:dyDescent="0.25">
      <c r="A28" s="207" t="s">
        <v>66</v>
      </c>
      <c r="B28" s="208"/>
      <c r="C28" s="208"/>
      <c r="D28" s="208"/>
      <c r="E28" s="208"/>
      <c r="F28" s="49">
        <f>F22+F27</f>
        <v>15508</v>
      </c>
      <c r="G28" s="49">
        <f t="shared" ref="G28:J28" si="5">G22+G27</f>
        <v>0</v>
      </c>
      <c r="H28" s="49">
        <f t="shared" si="5"/>
        <v>0</v>
      </c>
      <c r="I28" s="49">
        <f t="shared" si="5"/>
        <v>0</v>
      </c>
      <c r="J28" s="50">
        <f t="shared" si="5"/>
        <v>0</v>
      </c>
    </row>
    <row r="29" spans="1:10" ht="45" customHeight="1" x14ac:dyDescent="0.25">
      <c r="A29" s="214" t="s">
        <v>67</v>
      </c>
      <c r="B29" s="215"/>
      <c r="C29" s="215"/>
      <c r="D29" s="215"/>
      <c r="E29" s="216"/>
      <c r="F29" s="49">
        <f>F22+F27-F28</f>
        <v>0</v>
      </c>
      <c r="G29" s="49">
        <f t="shared" ref="G29:J29" si="6">G14+G21+G27-G28</f>
        <v>0</v>
      </c>
      <c r="H29" s="49">
        <f t="shared" si="6"/>
        <v>0</v>
      </c>
      <c r="I29" s="49">
        <f t="shared" si="6"/>
        <v>0</v>
      </c>
      <c r="J29" s="50">
        <f t="shared" si="6"/>
        <v>0</v>
      </c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217" t="s">
        <v>61</v>
      </c>
      <c r="B31" s="217"/>
      <c r="C31" s="217"/>
      <c r="D31" s="217"/>
      <c r="E31" s="217"/>
      <c r="F31" s="217"/>
      <c r="G31" s="217"/>
      <c r="H31" s="217"/>
      <c r="I31" s="217"/>
      <c r="J31" s="217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5.5" x14ac:dyDescent="0.25">
      <c r="A33" s="56"/>
      <c r="B33" s="57"/>
      <c r="C33" s="57"/>
      <c r="D33" s="58"/>
      <c r="E33" s="59"/>
      <c r="F33" s="60" t="s">
        <v>152</v>
      </c>
      <c r="G33" s="60" t="s">
        <v>149</v>
      </c>
      <c r="H33" s="60" t="s">
        <v>153</v>
      </c>
      <c r="I33" s="60" t="s">
        <v>45</v>
      </c>
      <c r="J33" s="60" t="s">
        <v>154</v>
      </c>
    </row>
    <row r="34" spans="1:10" x14ac:dyDescent="0.25">
      <c r="A34" s="211" t="s">
        <v>65</v>
      </c>
      <c r="B34" s="212"/>
      <c r="C34" s="212"/>
      <c r="D34" s="212"/>
      <c r="E34" s="213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211" t="s">
        <v>68</v>
      </c>
      <c r="B35" s="212"/>
      <c r="C35" s="212"/>
      <c r="D35" s="212"/>
      <c r="E35" s="213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0" x14ac:dyDescent="0.25">
      <c r="A36" s="211" t="s">
        <v>69</v>
      </c>
      <c r="B36" s="218"/>
      <c r="C36" s="218"/>
      <c r="D36" s="218"/>
      <c r="E36" s="219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207" t="s">
        <v>66</v>
      </c>
      <c r="B37" s="208"/>
      <c r="C37" s="208"/>
      <c r="D37" s="208"/>
      <c r="E37" s="208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1">
        <f t="shared" si="7"/>
        <v>0</v>
      </c>
    </row>
    <row r="38" spans="1:10" ht="17.25" customHeight="1" x14ac:dyDescent="0.25"/>
    <row r="39" spans="1:10" x14ac:dyDescent="0.25">
      <c r="A39" s="205" t="s">
        <v>38</v>
      </c>
      <c r="B39" s="206"/>
      <c r="C39" s="206"/>
      <c r="D39" s="206"/>
      <c r="E39" s="206"/>
      <c r="F39" s="206"/>
      <c r="G39" s="206"/>
      <c r="H39" s="206"/>
      <c r="I39" s="206"/>
      <c r="J39" s="206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13" zoomScaleNormal="100" workbookViewId="0">
      <selection activeCell="F11" sqref="F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09" t="s">
        <v>168</v>
      </c>
      <c r="B1" s="209"/>
      <c r="C1" s="209"/>
      <c r="D1" s="209"/>
      <c r="E1" s="209"/>
      <c r="F1" s="209"/>
      <c r="G1" s="209"/>
      <c r="H1" s="20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09" t="s">
        <v>23</v>
      </c>
      <c r="B3" s="209"/>
      <c r="C3" s="209"/>
      <c r="D3" s="209"/>
      <c r="E3" s="209"/>
      <c r="F3" s="209"/>
      <c r="G3" s="209"/>
      <c r="H3" s="20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09" t="s">
        <v>4</v>
      </c>
      <c r="B5" s="209"/>
      <c r="C5" s="209"/>
      <c r="D5" s="209"/>
      <c r="E5" s="209"/>
      <c r="F5" s="209"/>
      <c r="G5" s="209"/>
      <c r="H5" s="20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209" t="s">
        <v>46</v>
      </c>
      <c r="B7" s="209"/>
      <c r="C7" s="209"/>
      <c r="D7" s="209"/>
      <c r="E7" s="209"/>
      <c r="F7" s="209"/>
      <c r="G7" s="209"/>
      <c r="H7" s="209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173</v>
      </c>
      <c r="E9" s="21" t="s">
        <v>170</v>
      </c>
      <c r="F9" s="21" t="s">
        <v>174</v>
      </c>
      <c r="G9" s="21" t="s">
        <v>151</v>
      </c>
      <c r="H9" s="21" t="s">
        <v>175</v>
      </c>
    </row>
    <row r="10" spans="1:8" x14ac:dyDescent="0.25">
      <c r="A10" s="152"/>
      <c r="B10" s="153"/>
      <c r="C10" s="139" t="s">
        <v>0</v>
      </c>
      <c r="D10" s="157">
        <f>SUM(D11,D16,D18)</f>
        <v>2324956</v>
      </c>
      <c r="E10" s="158">
        <f>SUM(E11,E16,E18)</f>
        <v>2297364</v>
      </c>
      <c r="F10" s="159">
        <f>SUM(F11,F16)</f>
        <v>2276340</v>
      </c>
      <c r="G10" s="160">
        <f t="shared" ref="G10:H10" si="0">SUM(G11,G16)</f>
        <v>2276340</v>
      </c>
      <c r="H10" s="160">
        <f t="shared" si="0"/>
        <v>2276340</v>
      </c>
    </row>
    <row r="11" spans="1:8" ht="15.75" customHeight="1" x14ac:dyDescent="0.25">
      <c r="A11" s="161">
        <v>6</v>
      </c>
      <c r="B11" s="161"/>
      <c r="C11" s="161" t="s">
        <v>7</v>
      </c>
      <c r="D11" s="162">
        <f>SUM(D12:D15)</f>
        <v>2313950</v>
      </c>
      <c r="E11" s="105">
        <f t="shared" ref="E11:H11" si="1">SUM(E12:E15)</f>
        <v>2281856</v>
      </c>
      <c r="F11" s="105">
        <f t="shared" si="1"/>
        <v>2276340</v>
      </c>
      <c r="G11" s="105">
        <f t="shared" si="1"/>
        <v>2276340</v>
      </c>
      <c r="H11" s="105">
        <f t="shared" si="1"/>
        <v>2276340</v>
      </c>
    </row>
    <row r="12" spans="1:8" ht="38.25" x14ac:dyDescent="0.25">
      <c r="A12" s="11"/>
      <c r="B12" s="16">
        <v>63</v>
      </c>
      <c r="C12" s="16" t="s">
        <v>32</v>
      </c>
      <c r="D12" s="9">
        <v>1950139</v>
      </c>
      <c r="E12" s="9">
        <v>2008396</v>
      </c>
      <c r="F12" s="9">
        <v>2021740</v>
      </c>
      <c r="G12" s="9">
        <v>2021740</v>
      </c>
      <c r="H12" s="9">
        <v>2021740</v>
      </c>
    </row>
    <row r="13" spans="1:8" x14ac:dyDescent="0.25">
      <c r="A13" s="11"/>
      <c r="B13" s="16">
        <v>64</v>
      </c>
      <c r="C13" s="16" t="s">
        <v>134</v>
      </c>
      <c r="D13" s="9">
        <v>0</v>
      </c>
      <c r="E13" s="9"/>
      <c r="F13" s="9"/>
      <c r="G13" s="9"/>
      <c r="H13" s="9"/>
    </row>
    <row r="14" spans="1:8" x14ac:dyDescent="0.25">
      <c r="A14" s="12"/>
      <c r="B14" s="12">
        <v>66</v>
      </c>
      <c r="C14" s="12" t="s">
        <v>135</v>
      </c>
      <c r="D14" s="9">
        <v>91521</v>
      </c>
      <c r="E14" s="9">
        <v>83020</v>
      </c>
      <c r="F14" s="9">
        <v>95000</v>
      </c>
      <c r="G14" s="9">
        <v>95000</v>
      </c>
      <c r="H14" s="9">
        <v>95000</v>
      </c>
    </row>
    <row r="15" spans="1:8" ht="38.25" x14ac:dyDescent="0.25">
      <c r="A15" s="12"/>
      <c r="B15" s="12">
        <v>67</v>
      </c>
      <c r="C15" s="16" t="s">
        <v>33</v>
      </c>
      <c r="D15" s="8">
        <v>272290</v>
      </c>
      <c r="E15" s="9">
        <v>190440</v>
      </c>
      <c r="F15" s="9">
        <v>159600</v>
      </c>
      <c r="G15" s="9">
        <v>159600</v>
      </c>
      <c r="H15" s="9">
        <v>159600</v>
      </c>
    </row>
    <row r="16" spans="1:8" ht="25.5" x14ac:dyDescent="0.25">
      <c r="A16" s="163">
        <v>7</v>
      </c>
      <c r="B16" s="164"/>
      <c r="C16" s="165" t="s">
        <v>8</v>
      </c>
      <c r="D16" s="162">
        <f>SUM(D17)</f>
        <v>0</v>
      </c>
      <c r="E16" s="105">
        <f t="shared" ref="E16:H16" si="2">SUM(E17)</f>
        <v>0</v>
      </c>
      <c r="F16" s="105">
        <f t="shared" si="2"/>
        <v>0</v>
      </c>
      <c r="G16" s="105">
        <f t="shared" si="2"/>
        <v>0</v>
      </c>
      <c r="H16" s="105">
        <f t="shared" si="2"/>
        <v>0</v>
      </c>
    </row>
    <row r="17" spans="1:8" ht="38.25" x14ac:dyDescent="0.25">
      <c r="A17" s="16"/>
      <c r="B17" s="16">
        <v>72</v>
      </c>
      <c r="C17" s="27" t="s">
        <v>31</v>
      </c>
      <c r="D17" s="8"/>
      <c r="E17" s="9"/>
      <c r="F17" s="9"/>
      <c r="G17" s="9"/>
      <c r="H17" s="10"/>
    </row>
    <row r="18" spans="1:8" x14ac:dyDescent="0.25">
      <c r="A18" s="166">
        <v>9</v>
      </c>
      <c r="B18" s="166">
        <v>92</v>
      </c>
      <c r="C18" s="167" t="s">
        <v>136</v>
      </c>
      <c r="D18" s="168">
        <v>11006</v>
      </c>
      <c r="E18" s="169">
        <v>15508</v>
      </c>
      <c r="F18" s="167"/>
      <c r="G18" s="167"/>
      <c r="H18" s="167"/>
    </row>
    <row r="20" spans="1:8" ht="15.75" x14ac:dyDescent="0.25">
      <c r="A20" s="209" t="s">
        <v>47</v>
      </c>
      <c r="B20" s="228"/>
      <c r="C20" s="228"/>
      <c r="D20" s="228"/>
      <c r="E20" s="228"/>
      <c r="F20" s="228"/>
      <c r="G20" s="228"/>
      <c r="H20" s="228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21" t="s">
        <v>5</v>
      </c>
      <c r="B22" s="20" t="s">
        <v>6</v>
      </c>
      <c r="C22" s="20" t="s">
        <v>9</v>
      </c>
      <c r="D22" s="20" t="s">
        <v>173</v>
      </c>
      <c r="E22" s="21" t="s">
        <v>170</v>
      </c>
      <c r="F22" s="21" t="s">
        <v>174</v>
      </c>
      <c r="G22" s="21" t="s">
        <v>151</v>
      </c>
      <c r="H22" s="21" t="s">
        <v>175</v>
      </c>
    </row>
    <row r="23" spans="1:8" x14ac:dyDescent="0.25">
      <c r="A23" s="152"/>
      <c r="B23" s="153"/>
      <c r="C23" s="139" t="s">
        <v>1</v>
      </c>
      <c r="D23" s="154">
        <f>D24+D29+D32</f>
        <v>2309448</v>
      </c>
      <c r="E23" s="155">
        <f>E24+E29</f>
        <v>2297364</v>
      </c>
      <c r="F23" s="155">
        <f>F24+F29</f>
        <v>2276340</v>
      </c>
      <c r="G23" s="156">
        <f>G24+G29</f>
        <v>2276340</v>
      </c>
      <c r="H23" s="155">
        <f>H24+H29</f>
        <v>2276340</v>
      </c>
    </row>
    <row r="24" spans="1:8" ht="15.75" customHeight="1" x14ac:dyDescent="0.25">
      <c r="A24" s="161">
        <v>3</v>
      </c>
      <c r="B24" s="161"/>
      <c r="C24" s="161" t="s">
        <v>10</v>
      </c>
      <c r="D24" s="83">
        <f>SUM(D25:D28)</f>
        <v>2113193</v>
      </c>
      <c r="E24" s="84">
        <f>SUM(E25:E28)</f>
        <v>2256664</v>
      </c>
      <c r="F24" s="84">
        <f>SUM(F25:F28)</f>
        <v>2239740</v>
      </c>
      <c r="G24" s="84">
        <f>SUM(G25:G28)</f>
        <v>2239740</v>
      </c>
      <c r="H24" s="84">
        <f>SUM(H25:H28)</f>
        <v>2239740</v>
      </c>
    </row>
    <row r="25" spans="1:8" ht="15.75" customHeight="1" x14ac:dyDescent="0.25">
      <c r="A25" s="11"/>
      <c r="B25" s="16">
        <v>31</v>
      </c>
      <c r="C25" s="16" t="s">
        <v>11</v>
      </c>
      <c r="D25" s="8">
        <v>1764909</v>
      </c>
      <c r="E25" s="9">
        <v>1959000</v>
      </c>
      <c r="F25" s="9">
        <v>1974000</v>
      </c>
      <c r="G25" s="9">
        <v>1974000</v>
      </c>
      <c r="H25" s="9">
        <v>1974000</v>
      </c>
    </row>
    <row r="26" spans="1:8" x14ac:dyDescent="0.25">
      <c r="A26" s="12"/>
      <c r="B26" s="12">
        <v>32</v>
      </c>
      <c r="C26" s="12" t="s">
        <v>26</v>
      </c>
      <c r="D26" s="8">
        <v>344337</v>
      </c>
      <c r="E26" s="9">
        <v>293650</v>
      </c>
      <c r="F26" s="9">
        <v>261225</v>
      </c>
      <c r="G26" s="9">
        <v>261225</v>
      </c>
      <c r="H26" s="9">
        <v>261225</v>
      </c>
    </row>
    <row r="27" spans="1:8" x14ac:dyDescent="0.25">
      <c r="A27" s="12"/>
      <c r="B27" s="12">
        <v>34</v>
      </c>
      <c r="C27" s="12" t="s">
        <v>70</v>
      </c>
      <c r="D27" s="8">
        <v>2192</v>
      </c>
      <c r="E27" s="9">
        <v>2200</v>
      </c>
      <c r="F27" s="9">
        <v>2700</v>
      </c>
      <c r="G27" s="9">
        <v>2700</v>
      </c>
      <c r="H27" s="9">
        <v>2700</v>
      </c>
    </row>
    <row r="28" spans="1:8" x14ac:dyDescent="0.25">
      <c r="A28" s="12"/>
      <c r="B28" s="12">
        <v>38</v>
      </c>
      <c r="C28" s="12" t="s">
        <v>72</v>
      </c>
      <c r="D28" s="8">
        <v>1755</v>
      </c>
      <c r="E28" s="9">
        <v>1814</v>
      </c>
      <c r="F28" s="9">
        <v>1815</v>
      </c>
      <c r="G28" s="9">
        <v>1815</v>
      </c>
      <c r="H28" s="9">
        <v>1815</v>
      </c>
    </row>
    <row r="29" spans="1:8" ht="25.5" x14ac:dyDescent="0.25">
      <c r="A29" s="163">
        <v>4</v>
      </c>
      <c r="B29" s="164"/>
      <c r="C29" s="165" t="s">
        <v>12</v>
      </c>
      <c r="D29" s="83">
        <f>SUM(D30:D31)</f>
        <v>196255</v>
      </c>
      <c r="E29" s="84">
        <f>SUM(E30:E31)</f>
        <v>40700</v>
      </c>
      <c r="F29" s="84">
        <f t="shared" ref="F29:H29" si="3">SUM(F30:F31)</f>
        <v>36600</v>
      </c>
      <c r="G29" s="84">
        <f t="shared" si="3"/>
        <v>36600</v>
      </c>
      <c r="H29" s="84">
        <f t="shared" si="3"/>
        <v>36600</v>
      </c>
    </row>
    <row r="30" spans="1:8" ht="38.25" x14ac:dyDescent="0.25">
      <c r="A30" s="14"/>
      <c r="B30" s="63">
        <v>42</v>
      </c>
      <c r="C30" s="27" t="s">
        <v>34</v>
      </c>
      <c r="D30" s="8">
        <v>19344</v>
      </c>
      <c r="E30" s="9">
        <v>30200</v>
      </c>
      <c r="F30" s="9">
        <v>30800</v>
      </c>
      <c r="G30" s="9">
        <v>30800</v>
      </c>
      <c r="H30" s="9">
        <v>30800</v>
      </c>
    </row>
    <row r="31" spans="1:8" ht="25.5" x14ac:dyDescent="0.25">
      <c r="A31" s="16"/>
      <c r="B31" s="16">
        <v>45</v>
      </c>
      <c r="C31" s="27" t="s">
        <v>71</v>
      </c>
      <c r="D31" s="8">
        <v>176911</v>
      </c>
      <c r="E31" s="9">
        <v>10500</v>
      </c>
      <c r="F31" s="9">
        <v>5800</v>
      </c>
      <c r="G31" s="9">
        <v>5800</v>
      </c>
      <c r="H31" s="10">
        <v>5800</v>
      </c>
    </row>
    <row r="32" spans="1:8" x14ac:dyDescent="0.25">
      <c r="A32" s="170">
        <v>9</v>
      </c>
      <c r="B32" s="170">
        <v>92</v>
      </c>
      <c r="C32" s="167" t="s">
        <v>136</v>
      </c>
      <c r="D32" s="84"/>
      <c r="E32" s="167"/>
      <c r="F32" s="167"/>
      <c r="G32" s="167"/>
      <c r="H32" s="167"/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topLeftCell="A22" workbookViewId="0">
      <selection activeCell="D16" sqref="D16"/>
    </sheetView>
  </sheetViews>
  <sheetFormatPr defaultRowHeight="15" x14ac:dyDescent="0.25"/>
  <cols>
    <col min="1" max="4" width="25.28515625" customWidth="1"/>
    <col min="5" max="5" width="26" customWidth="1"/>
    <col min="6" max="6" width="25.28515625" customWidth="1"/>
  </cols>
  <sheetData>
    <row r="1" spans="1:6" ht="42" customHeight="1" x14ac:dyDescent="0.25">
      <c r="A1" s="209" t="s">
        <v>168</v>
      </c>
      <c r="B1" s="209"/>
      <c r="C1" s="209"/>
      <c r="D1" s="209"/>
      <c r="E1" s="209"/>
      <c r="F1" s="209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209" t="s">
        <v>23</v>
      </c>
      <c r="B3" s="209"/>
      <c r="C3" s="209"/>
      <c r="D3" s="209"/>
      <c r="E3" s="209"/>
      <c r="F3" s="209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209" t="s">
        <v>4</v>
      </c>
      <c r="B5" s="209"/>
      <c r="C5" s="209"/>
      <c r="D5" s="209"/>
      <c r="E5" s="209"/>
      <c r="F5" s="209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209" t="s">
        <v>48</v>
      </c>
      <c r="B7" s="209"/>
      <c r="C7" s="209"/>
      <c r="D7" s="209"/>
      <c r="E7" s="209"/>
      <c r="F7" s="209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50</v>
      </c>
      <c r="B9" s="20" t="s">
        <v>173</v>
      </c>
      <c r="C9" s="21" t="s">
        <v>170</v>
      </c>
      <c r="D9" s="21" t="s">
        <v>174</v>
      </c>
      <c r="E9" s="21" t="s">
        <v>151</v>
      </c>
      <c r="F9" s="21" t="s">
        <v>175</v>
      </c>
    </row>
    <row r="10" spans="1:6" x14ac:dyDescent="0.25">
      <c r="A10" s="146" t="s">
        <v>0</v>
      </c>
      <c r="B10" s="147">
        <f>B11+B13+B15+B17+B22</f>
        <v>2324955</v>
      </c>
      <c r="C10" s="148">
        <f>C11+C13+C15+C17+C22</f>
        <v>2297364</v>
      </c>
      <c r="D10" s="149">
        <f t="shared" ref="D10:F10" si="0">D11+D13+D15+D17+D22</f>
        <v>2276340</v>
      </c>
      <c r="E10" s="149">
        <f t="shared" si="0"/>
        <v>2276340</v>
      </c>
      <c r="F10" s="149">
        <f t="shared" si="0"/>
        <v>2276340</v>
      </c>
    </row>
    <row r="11" spans="1:6" x14ac:dyDescent="0.25">
      <c r="A11" s="165" t="s">
        <v>54</v>
      </c>
      <c r="B11" s="177">
        <f>B12</f>
        <v>74011</v>
      </c>
      <c r="C11" s="177">
        <f>C12</f>
        <v>13040</v>
      </c>
      <c r="D11" s="177">
        <f t="shared" ref="D11:F11" si="1">D12</f>
        <v>10600</v>
      </c>
      <c r="E11" s="201">
        <f t="shared" si="1"/>
        <v>10600</v>
      </c>
      <c r="F11" s="202">
        <f t="shared" si="1"/>
        <v>10600</v>
      </c>
    </row>
    <row r="12" spans="1:6" x14ac:dyDescent="0.25">
      <c r="A12" s="13" t="s">
        <v>55</v>
      </c>
      <c r="B12" s="112">
        <v>74011</v>
      </c>
      <c r="C12" s="112">
        <v>13040</v>
      </c>
      <c r="D12" s="112">
        <v>10600</v>
      </c>
      <c r="E12" s="112">
        <v>10600</v>
      </c>
      <c r="F12" s="112">
        <v>10600</v>
      </c>
    </row>
    <row r="13" spans="1:6" x14ac:dyDescent="0.25">
      <c r="A13" s="173" t="s">
        <v>56</v>
      </c>
      <c r="B13" s="178">
        <f>B14</f>
        <v>65595</v>
      </c>
      <c r="C13" s="178">
        <f>C14</f>
        <v>71460</v>
      </c>
      <c r="D13" s="178">
        <f t="shared" ref="D13:F13" si="2">D14</f>
        <v>80000</v>
      </c>
      <c r="E13" s="178">
        <f t="shared" si="2"/>
        <v>80000</v>
      </c>
      <c r="F13" s="178">
        <f t="shared" si="2"/>
        <v>80000</v>
      </c>
    </row>
    <row r="14" spans="1:6" x14ac:dyDescent="0.25">
      <c r="A14" s="13" t="s">
        <v>73</v>
      </c>
      <c r="B14" s="112">
        <v>65595</v>
      </c>
      <c r="C14" s="112">
        <v>71460</v>
      </c>
      <c r="D14" s="112">
        <v>80000</v>
      </c>
      <c r="E14" s="112">
        <v>80000</v>
      </c>
      <c r="F14" s="112">
        <v>80000</v>
      </c>
    </row>
    <row r="15" spans="1:6" ht="25.5" x14ac:dyDescent="0.25">
      <c r="A15" s="161" t="s">
        <v>53</v>
      </c>
      <c r="B15" s="179">
        <f>B16</f>
        <v>198278</v>
      </c>
      <c r="C15" s="178">
        <f t="shared" ref="C15:F15" si="3">C16</f>
        <v>177400</v>
      </c>
      <c r="D15" s="178">
        <f t="shared" si="3"/>
        <v>149000</v>
      </c>
      <c r="E15" s="178">
        <f t="shared" si="3"/>
        <v>149000</v>
      </c>
      <c r="F15" s="178">
        <f t="shared" si="3"/>
        <v>149000</v>
      </c>
    </row>
    <row r="16" spans="1:6" ht="19.149999999999999" customHeight="1" x14ac:dyDescent="0.25">
      <c r="A16" s="18" t="s">
        <v>137</v>
      </c>
      <c r="B16" s="118">
        <v>198278</v>
      </c>
      <c r="C16" s="112">
        <v>177400</v>
      </c>
      <c r="D16" s="112">
        <v>149000</v>
      </c>
      <c r="E16" s="112">
        <v>149000</v>
      </c>
      <c r="F16" s="112">
        <v>149000</v>
      </c>
    </row>
    <row r="17" spans="1:6" x14ac:dyDescent="0.25">
      <c r="A17" s="180" t="s">
        <v>51</v>
      </c>
      <c r="B17" s="179">
        <f>SUM(B18:B21)</f>
        <v>1958970</v>
      </c>
      <c r="C17" s="178">
        <f t="shared" ref="C17:F17" si="4">SUM(C18:C21)</f>
        <v>2022035</v>
      </c>
      <c r="D17" s="178">
        <f t="shared" si="4"/>
        <v>2021740</v>
      </c>
      <c r="E17" s="178">
        <f t="shared" si="4"/>
        <v>2021740</v>
      </c>
      <c r="F17" s="177">
        <f t="shared" si="4"/>
        <v>2021740</v>
      </c>
    </row>
    <row r="18" spans="1:6" x14ac:dyDescent="0.25">
      <c r="A18" s="13" t="s">
        <v>52</v>
      </c>
      <c r="B18" s="118">
        <v>0</v>
      </c>
      <c r="C18" s="112">
        <v>0</v>
      </c>
      <c r="D18" s="112"/>
      <c r="E18" s="112"/>
      <c r="F18" s="113"/>
    </row>
    <row r="19" spans="1:6" x14ac:dyDescent="0.25">
      <c r="A19" s="108" t="s">
        <v>144</v>
      </c>
      <c r="B19" s="115">
        <v>0</v>
      </c>
      <c r="C19" s="115"/>
      <c r="D19" s="115"/>
      <c r="E19" s="115"/>
      <c r="F19" s="115"/>
    </row>
    <row r="20" spans="1:6" x14ac:dyDescent="0.25">
      <c r="A20" s="96" t="s">
        <v>177</v>
      </c>
      <c r="B20" s="112">
        <v>1911513</v>
      </c>
      <c r="C20" s="115">
        <v>1965697</v>
      </c>
      <c r="D20" s="115">
        <v>1977840</v>
      </c>
      <c r="E20" s="115">
        <v>1977840</v>
      </c>
      <c r="F20" s="115">
        <v>1977840</v>
      </c>
    </row>
    <row r="21" spans="1:6" x14ac:dyDescent="0.25">
      <c r="A21" s="108" t="s">
        <v>183</v>
      </c>
      <c r="B21" s="112">
        <v>47457</v>
      </c>
      <c r="C21" s="112">
        <v>56338</v>
      </c>
      <c r="D21" s="115">
        <v>43900</v>
      </c>
      <c r="E21" s="115">
        <v>43900</v>
      </c>
      <c r="F21" s="115">
        <v>43900</v>
      </c>
    </row>
    <row r="22" spans="1:6" x14ac:dyDescent="0.25">
      <c r="A22" s="167" t="s">
        <v>145</v>
      </c>
      <c r="B22" s="178">
        <f>B23</f>
        <v>28101</v>
      </c>
      <c r="C22" s="178">
        <f t="shared" ref="C22:F22" si="5">C23</f>
        <v>13429</v>
      </c>
      <c r="D22" s="181">
        <f t="shared" si="5"/>
        <v>15000</v>
      </c>
      <c r="E22" s="181">
        <f t="shared" si="5"/>
        <v>15000</v>
      </c>
      <c r="F22" s="181">
        <f t="shared" si="5"/>
        <v>15000</v>
      </c>
    </row>
    <row r="23" spans="1:6" x14ac:dyDescent="0.25">
      <c r="A23" s="108" t="s">
        <v>146</v>
      </c>
      <c r="B23" s="112">
        <v>28101</v>
      </c>
      <c r="C23" s="115">
        <v>13429</v>
      </c>
      <c r="D23" s="115">
        <v>15000</v>
      </c>
      <c r="E23" s="115">
        <v>15000</v>
      </c>
      <c r="F23" s="115">
        <v>15000</v>
      </c>
    </row>
    <row r="24" spans="1:6" x14ac:dyDescent="0.25">
      <c r="A24" s="117"/>
      <c r="B24" s="119"/>
      <c r="C24" s="120"/>
      <c r="D24" s="120"/>
      <c r="E24" s="120"/>
      <c r="F24" s="120"/>
    </row>
    <row r="25" spans="1:6" ht="15.75" customHeight="1" x14ac:dyDescent="0.25">
      <c r="A25" s="209" t="s">
        <v>49</v>
      </c>
      <c r="B25" s="209"/>
      <c r="C25" s="209"/>
      <c r="D25" s="209"/>
      <c r="E25" s="209"/>
      <c r="F25" s="209"/>
    </row>
    <row r="26" spans="1:6" ht="18" x14ac:dyDescent="0.25">
      <c r="A26" s="25"/>
      <c r="B26" s="25"/>
      <c r="C26" s="25"/>
      <c r="D26" s="25"/>
      <c r="E26" s="5"/>
      <c r="F26" s="5"/>
    </row>
    <row r="27" spans="1:6" ht="25.5" x14ac:dyDescent="0.25">
      <c r="A27" s="21" t="s">
        <v>50</v>
      </c>
      <c r="B27" s="20" t="s">
        <v>173</v>
      </c>
      <c r="C27" s="21" t="s">
        <v>170</v>
      </c>
      <c r="D27" s="21" t="s">
        <v>174</v>
      </c>
      <c r="E27" s="21" t="s">
        <v>151</v>
      </c>
      <c r="F27" s="21" t="s">
        <v>175</v>
      </c>
    </row>
    <row r="28" spans="1:6" x14ac:dyDescent="0.25">
      <c r="A28" s="146" t="s">
        <v>1</v>
      </c>
      <c r="B28" s="150">
        <f>B29+B31+B33+B35+B40</f>
        <v>2309450</v>
      </c>
      <c r="C28" s="151">
        <f t="shared" ref="C28:F28" si="6">C29+C31+C33+C35+C40</f>
        <v>2297364</v>
      </c>
      <c r="D28" s="151">
        <f t="shared" si="6"/>
        <v>2276340</v>
      </c>
      <c r="E28" s="151">
        <f t="shared" si="6"/>
        <v>2276340</v>
      </c>
      <c r="F28" s="151">
        <f t="shared" si="6"/>
        <v>2276340</v>
      </c>
    </row>
    <row r="29" spans="1:6" ht="15.75" customHeight="1" x14ac:dyDescent="0.25">
      <c r="A29" s="165" t="s">
        <v>54</v>
      </c>
      <c r="B29" s="171">
        <f t="shared" ref="B29:C29" si="7">B30</f>
        <v>74012</v>
      </c>
      <c r="C29" s="172">
        <f t="shared" si="7"/>
        <v>13040</v>
      </c>
      <c r="D29" s="172">
        <f>D30</f>
        <v>10600</v>
      </c>
      <c r="E29" s="172">
        <f t="shared" ref="E29:F29" si="8">E30</f>
        <v>10600</v>
      </c>
      <c r="F29" s="172">
        <f t="shared" si="8"/>
        <v>10600</v>
      </c>
    </row>
    <row r="30" spans="1:6" x14ac:dyDescent="0.25">
      <c r="A30" s="13" t="s">
        <v>55</v>
      </c>
      <c r="B30" s="121">
        <v>74012</v>
      </c>
      <c r="C30" s="122">
        <v>13040</v>
      </c>
      <c r="D30" s="122">
        <v>10600</v>
      </c>
      <c r="E30" s="122">
        <v>10600</v>
      </c>
      <c r="F30" s="122">
        <v>10600</v>
      </c>
    </row>
    <row r="31" spans="1:6" x14ac:dyDescent="0.25">
      <c r="A31" s="173" t="s">
        <v>56</v>
      </c>
      <c r="B31" s="171">
        <f>B32</f>
        <v>64135</v>
      </c>
      <c r="C31" s="172">
        <f>C32</f>
        <v>71460</v>
      </c>
      <c r="D31" s="172">
        <f>D32</f>
        <v>80000</v>
      </c>
      <c r="E31" s="172">
        <f t="shared" ref="E31:F31" si="9">E32</f>
        <v>80000</v>
      </c>
      <c r="F31" s="172">
        <f t="shared" si="9"/>
        <v>80000</v>
      </c>
    </row>
    <row r="32" spans="1:6" x14ac:dyDescent="0.25">
      <c r="A32" s="107" t="s">
        <v>73</v>
      </c>
      <c r="B32" s="121">
        <v>64135</v>
      </c>
      <c r="C32" s="122">
        <v>71460</v>
      </c>
      <c r="D32" s="122">
        <v>80000</v>
      </c>
      <c r="E32" s="122">
        <v>80000</v>
      </c>
      <c r="F32" s="122">
        <v>80000</v>
      </c>
    </row>
    <row r="33" spans="1:6" x14ac:dyDescent="0.25">
      <c r="A33" s="174" t="s">
        <v>53</v>
      </c>
      <c r="B33" s="171">
        <f>B34</f>
        <v>198278</v>
      </c>
      <c r="C33" s="172">
        <f t="shared" ref="C33" si="10">C34</f>
        <v>177400</v>
      </c>
      <c r="D33" s="172">
        <f t="shared" ref="D33" si="11">D34</f>
        <v>149000</v>
      </c>
      <c r="E33" s="172">
        <f t="shared" ref="E33" si="12">E34</f>
        <v>149000</v>
      </c>
      <c r="F33" s="175">
        <f t="shared" ref="F33" si="13">F34</f>
        <v>149000</v>
      </c>
    </row>
    <row r="34" spans="1:6" x14ac:dyDescent="0.25">
      <c r="A34" s="108" t="s">
        <v>147</v>
      </c>
      <c r="B34" s="123">
        <v>198278</v>
      </c>
      <c r="C34" s="123">
        <v>177400</v>
      </c>
      <c r="D34" s="123">
        <v>149000</v>
      </c>
      <c r="E34" s="123">
        <v>149000</v>
      </c>
      <c r="F34" s="123">
        <v>149000</v>
      </c>
    </row>
    <row r="35" spans="1:6" x14ac:dyDescent="0.25">
      <c r="A35" s="167" t="s">
        <v>51</v>
      </c>
      <c r="B35" s="176">
        <f>SUM(B36:B39)</f>
        <v>1945333</v>
      </c>
      <c r="C35" s="176">
        <f t="shared" ref="C35" si="14">SUM(C36:C39)</f>
        <v>2022035</v>
      </c>
      <c r="D35" s="176">
        <f t="shared" ref="D35" si="15">SUM(D36:D39)</f>
        <v>2021740</v>
      </c>
      <c r="E35" s="176">
        <f t="shared" ref="E35" si="16">SUM(E36:E39)</f>
        <v>2021740</v>
      </c>
      <c r="F35" s="176">
        <f t="shared" ref="F35" si="17">SUM(F36:F39)</f>
        <v>2021740</v>
      </c>
    </row>
    <row r="36" spans="1:6" x14ac:dyDescent="0.25">
      <c r="A36" s="108" t="s">
        <v>52</v>
      </c>
      <c r="B36" s="123">
        <v>0</v>
      </c>
      <c r="C36" s="123">
        <v>0</v>
      </c>
      <c r="D36" s="123"/>
      <c r="E36" s="123"/>
      <c r="F36" s="123"/>
    </row>
    <row r="37" spans="1:6" x14ac:dyDescent="0.25">
      <c r="A37" s="108" t="s">
        <v>144</v>
      </c>
      <c r="B37" s="123">
        <v>0</v>
      </c>
      <c r="C37" s="123"/>
      <c r="D37" s="123"/>
      <c r="E37" s="123"/>
      <c r="F37" s="123"/>
    </row>
    <row r="38" spans="1:6" x14ac:dyDescent="0.25">
      <c r="A38" s="108" t="s">
        <v>177</v>
      </c>
      <c r="B38" s="123">
        <v>1910313</v>
      </c>
      <c r="C38" s="123">
        <v>1965697</v>
      </c>
      <c r="D38" s="123">
        <v>1977840</v>
      </c>
      <c r="E38" s="123">
        <v>1977840</v>
      </c>
      <c r="F38" s="123">
        <v>1977840</v>
      </c>
    </row>
    <row r="39" spans="1:6" x14ac:dyDescent="0.25">
      <c r="A39" s="108" t="s">
        <v>183</v>
      </c>
      <c r="B39" s="123">
        <v>35020</v>
      </c>
      <c r="C39" s="123">
        <v>56338</v>
      </c>
      <c r="D39" s="123">
        <v>43900</v>
      </c>
      <c r="E39" s="123">
        <v>43900</v>
      </c>
      <c r="F39" s="123">
        <v>43900</v>
      </c>
    </row>
    <row r="40" spans="1:6" x14ac:dyDescent="0.25">
      <c r="A40" s="167" t="s">
        <v>145</v>
      </c>
      <c r="B40" s="176">
        <f>B41</f>
        <v>27692</v>
      </c>
      <c r="C40" s="176">
        <f t="shared" ref="C40" si="18">C41</f>
        <v>13429</v>
      </c>
      <c r="D40" s="176">
        <f t="shared" ref="D40" si="19">D41</f>
        <v>15000</v>
      </c>
      <c r="E40" s="176">
        <f t="shared" ref="E40" si="20">E41</f>
        <v>15000</v>
      </c>
      <c r="F40" s="176">
        <f t="shared" ref="F40" si="21">F41</f>
        <v>15000</v>
      </c>
    </row>
    <row r="41" spans="1:6" x14ac:dyDescent="0.25">
      <c r="A41" s="108" t="s">
        <v>146</v>
      </c>
      <c r="B41" s="123">
        <v>27692</v>
      </c>
      <c r="C41" s="123">
        <v>13429</v>
      </c>
      <c r="D41" s="123">
        <v>15000</v>
      </c>
      <c r="E41" s="123">
        <v>15000</v>
      </c>
      <c r="F41" s="123">
        <v>15000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workbookViewId="0">
      <selection activeCell="C14" sqref="C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09" t="s">
        <v>168</v>
      </c>
      <c r="B1" s="209"/>
      <c r="C1" s="209"/>
      <c r="D1" s="209"/>
      <c r="E1" s="209"/>
      <c r="F1" s="20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09" t="s">
        <v>23</v>
      </c>
      <c r="B3" s="209"/>
      <c r="C3" s="209"/>
      <c r="D3" s="209"/>
      <c r="E3" s="222"/>
      <c r="F3" s="22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09" t="s">
        <v>4</v>
      </c>
      <c r="B5" s="210"/>
      <c r="C5" s="210"/>
      <c r="D5" s="210"/>
      <c r="E5" s="210"/>
      <c r="F5" s="21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09" t="s">
        <v>13</v>
      </c>
      <c r="B7" s="228"/>
      <c r="C7" s="228"/>
      <c r="D7" s="228"/>
      <c r="E7" s="228"/>
      <c r="F7" s="22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50</v>
      </c>
      <c r="B9" s="20" t="s">
        <v>173</v>
      </c>
      <c r="C9" s="21" t="s">
        <v>170</v>
      </c>
      <c r="D9" s="21" t="s">
        <v>174</v>
      </c>
      <c r="E9" s="21" t="s">
        <v>151</v>
      </c>
      <c r="F9" s="21" t="s">
        <v>175</v>
      </c>
    </row>
    <row r="10" spans="1:6" ht="15.75" customHeight="1" x14ac:dyDescent="0.25">
      <c r="A10" s="11" t="s">
        <v>14</v>
      </c>
      <c r="B10" s="8"/>
      <c r="C10" s="9"/>
      <c r="D10" s="9"/>
      <c r="E10" s="9"/>
      <c r="F10" s="9"/>
    </row>
    <row r="11" spans="1:6" ht="15.75" customHeight="1" x14ac:dyDescent="0.25">
      <c r="A11" s="11" t="s">
        <v>15</v>
      </c>
      <c r="B11" s="8"/>
      <c r="C11" s="9"/>
      <c r="D11" s="9"/>
      <c r="E11" s="9"/>
      <c r="F11" s="9"/>
    </row>
    <row r="12" spans="1:6" ht="25.5" x14ac:dyDescent="0.25">
      <c r="A12" s="18" t="s">
        <v>16</v>
      </c>
      <c r="B12" s="8"/>
      <c r="C12" s="9"/>
      <c r="D12" s="9"/>
      <c r="E12" s="9"/>
      <c r="F12" s="9"/>
    </row>
    <row r="13" spans="1:6" x14ac:dyDescent="0.25">
      <c r="A13" s="17" t="s">
        <v>17</v>
      </c>
      <c r="B13" s="8"/>
      <c r="C13" s="9"/>
      <c r="D13" s="9"/>
      <c r="E13" s="9"/>
      <c r="F13" s="9"/>
    </row>
    <row r="14" spans="1:6" x14ac:dyDescent="0.25">
      <c r="A14" s="11" t="s">
        <v>18</v>
      </c>
      <c r="B14" s="8"/>
      <c r="C14" s="9"/>
      <c r="D14" s="9"/>
      <c r="E14" s="9"/>
      <c r="F14" s="10"/>
    </row>
    <row r="15" spans="1:6" ht="25.5" x14ac:dyDescent="0.25">
      <c r="A15" s="19" t="s">
        <v>19</v>
      </c>
      <c r="B15" s="8"/>
      <c r="C15" s="9"/>
      <c r="D15" s="9"/>
      <c r="E15" s="9"/>
      <c r="F15" s="10"/>
    </row>
    <row r="16" spans="1:6" x14ac:dyDescent="0.25">
      <c r="A16" s="143" t="s">
        <v>143</v>
      </c>
      <c r="B16" s="144">
        <f>'Prihodi i rashodi po izvorima'!B28</f>
        <v>2309450</v>
      </c>
      <c r="C16" s="145">
        <f>'Prihodi i rashodi po izvorima'!C28</f>
        <v>2297364</v>
      </c>
      <c r="D16" s="144">
        <f>'Prihodi i rashodi po izvorima'!D28</f>
        <v>2276340</v>
      </c>
      <c r="E16" s="144">
        <f>'Prihodi i rashodi po izvorima'!E28</f>
        <v>2276340</v>
      </c>
      <c r="F16" s="144">
        <f>'Prihodi i rashodi po izvorima'!F28</f>
        <v>2276340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16" sqref="F1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09" t="s">
        <v>168</v>
      </c>
      <c r="B1" s="209"/>
      <c r="C1" s="209"/>
      <c r="D1" s="209"/>
      <c r="E1" s="209"/>
      <c r="F1" s="209"/>
      <c r="G1" s="209"/>
      <c r="H1" s="20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09" t="s">
        <v>23</v>
      </c>
      <c r="B3" s="209"/>
      <c r="C3" s="209"/>
      <c r="D3" s="209"/>
      <c r="E3" s="209"/>
      <c r="F3" s="209"/>
      <c r="G3" s="209"/>
      <c r="H3" s="20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09" t="s">
        <v>57</v>
      </c>
      <c r="B5" s="209"/>
      <c r="C5" s="209"/>
      <c r="D5" s="209"/>
      <c r="E5" s="209"/>
      <c r="F5" s="209"/>
      <c r="G5" s="209"/>
      <c r="H5" s="20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35</v>
      </c>
      <c r="D7" s="20" t="s">
        <v>148</v>
      </c>
      <c r="E7" s="21" t="s">
        <v>149</v>
      </c>
      <c r="F7" s="21" t="s">
        <v>150</v>
      </c>
      <c r="G7" s="21" t="s">
        <v>36</v>
      </c>
      <c r="H7" s="21" t="s">
        <v>151</v>
      </c>
    </row>
    <row r="8" spans="1:8" x14ac:dyDescent="0.25">
      <c r="A8" s="39"/>
      <c r="B8" s="40"/>
      <c r="C8" s="38" t="s">
        <v>59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20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27</v>
      </c>
      <c r="D10" s="8"/>
      <c r="E10" s="9"/>
      <c r="F10" s="9"/>
      <c r="G10" s="9"/>
      <c r="H10" s="9"/>
    </row>
    <row r="11" spans="1:8" x14ac:dyDescent="0.25">
      <c r="A11" s="11"/>
      <c r="B11" s="16"/>
      <c r="C11" s="41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60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21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28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topLeftCell="A10" zoomScaleNormal="100" workbookViewId="0">
      <selection activeCell="E24" sqref="E2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09" t="s">
        <v>168</v>
      </c>
      <c r="B1" s="209"/>
      <c r="C1" s="209"/>
      <c r="D1" s="209"/>
      <c r="E1" s="209"/>
      <c r="F1" s="209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209" t="s">
        <v>23</v>
      </c>
      <c r="B3" s="209"/>
      <c r="C3" s="209"/>
      <c r="D3" s="209"/>
      <c r="E3" s="209"/>
      <c r="F3" s="209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209" t="s">
        <v>58</v>
      </c>
      <c r="B5" s="209"/>
      <c r="C5" s="209"/>
      <c r="D5" s="209"/>
      <c r="E5" s="209"/>
      <c r="F5" s="209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50</v>
      </c>
      <c r="B7" s="20" t="s">
        <v>148</v>
      </c>
      <c r="C7" s="21" t="s">
        <v>149</v>
      </c>
      <c r="D7" s="21" t="s">
        <v>150</v>
      </c>
      <c r="E7" s="21" t="s">
        <v>36</v>
      </c>
      <c r="F7" s="21" t="s">
        <v>151</v>
      </c>
    </row>
    <row r="8" spans="1:6" x14ac:dyDescent="0.25">
      <c r="A8" s="140" t="s">
        <v>59</v>
      </c>
      <c r="B8" s="141">
        <f>SUM(B9:B16)</f>
        <v>2324955</v>
      </c>
      <c r="C8" s="142">
        <f t="shared" ref="C8:F8" si="0">SUM(C9:C16)</f>
        <v>2297364</v>
      </c>
      <c r="D8" s="142">
        <f t="shared" si="0"/>
        <v>2276340</v>
      </c>
      <c r="E8" s="142">
        <f t="shared" si="0"/>
        <v>2276340</v>
      </c>
      <c r="F8" s="142">
        <f t="shared" si="0"/>
        <v>2276340</v>
      </c>
    </row>
    <row r="9" spans="1:6" x14ac:dyDescent="0.25">
      <c r="A9" s="107" t="s">
        <v>142</v>
      </c>
      <c r="B9" s="110">
        <f>'Prihodi i rashodi po izvorima'!B12</f>
        <v>74011</v>
      </c>
      <c r="C9" s="111">
        <f>'Prihodi i rashodi po izvorima'!C12</f>
        <v>13040</v>
      </c>
      <c r="D9" s="112">
        <f>'Prihodi i rashodi po izvorima'!D12</f>
        <v>10600</v>
      </c>
      <c r="E9" s="112">
        <f>'Prihodi i rashodi po izvorima'!E12</f>
        <v>10600</v>
      </c>
      <c r="F9" s="112">
        <f>'Prihodi i rashodi po izvorima'!F12</f>
        <v>10600</v>
      </c>
    </row>
    <row r="10" spans="1:6" x14ac:dyDescent="0.25">
      <c r="A10" s="107" t="s">
        <v>141</v>
      </c>
      <c r="B10" s="110">
        <f>'Prihodi i rashodi po izvorima'!B14</f>
        <v>65595</v>
      </c>
      <c r="C10" s="111">
        <f>'Prihodi i rashodi po izvorima'!C14</f>
        <v>71460</v>
      </c>
      <c r="D10" s="112">
        <f>'Prihodi i rashodi po izvorima'!D14</f>
        <v>80000</v>
      </c>
      <c r="E10" s="112">
        <f>'Prihodi i rashodi po izvorima'!E14</f>
        <v>80000</v>
      </c>
      <c r="F10" s="113">
        <f>'Prihodi i rashodi po izvorima'!F14</f>
        <v>80000</v>
      </c>
    </row>
    <row r="11" spans="1:6" x14ac:dyDescent="0.25">
      <c r="A11" s="108" t="s">
        <v>137</v>
      </c>
      <c r="B11" s="114">
        <f>'Prihodi i rashodi po izvorima'!B16</f>
        <v>198278</v>
      </c>
      <c r="C11" s="114">
        <f>'Prihodi i rashodi po izvorima'!C16</f>
        <v>177400</v>
      </c>
      <c r="D11" s="115">
        <f>'Prihodi i rashodi po izvorima'!D16</f>
        <v>149000</v>
      </c>
      <c r="E11" s="115">
        <f>'Prihodi i rashodi po izvorima'!E16</f>
        <v>149000</v>
      </c>
      <c r="F11" s="115">
        <f>'Prihodi i rashodi po izvorima'!F16</f>
        <v>149000</v>
      </c>
    </row>
    <row r="12" spans="1:6" x14ac:dyDescent="0.25">
      <c r="A12" s="108" t="s">
        <v>138</v>
      </c>
      <c r="B12" s="114">
        <f>'Prihodi i rashodi po izvorima'!B18</f>
        <v>0</v>
      </c>
      <c r="C12" s="114">
        <f>'Prihodi i rashodi po izvorima'!C18</f>
        <v>0</v>
      </c>
      <c r="D12" s="115">
        <f>'Prihodi i rashodi po izvorima'!D18</f>
        <v>0</v>
      </c>
      <c r="E12" s="115">
        <f>'Prihodi i rashodi po izvorima'!E18</f>
        <v>0</v>
      </c>
      <c r="F12" s="115">
        <f>'Prihodi i rashodi po izvorima'!F18</f>
        <v>0</v>
      </c>
    </row>
    <row r="13" spans="1:6" x14ac:dyDescent="0.25">
      <c r="A13" s="108" t="s">
        <v>139</v>
      </c>
      <c r="B13" s="114">
        <f>'Prihodi i rashodi po izvorima'!B19</f>
        <v>0</v>
      </c>
      <c r="C13" s="114">
        <f>'Prihodi i rashodi po izvorima'!C19</f>
        <v>0</v>
      </c>
      <c r="D13" s="115">
        <f>'Prihodi i rashodi po izvorima'!D19</f>
        <v>0</v>
      </c>
      <c r="E13" s="115">
        <f>'Prihodi i rashodi po izvorima'!E19</f>
        <v>0</v>
      </c>
      <c r="F13" s="115">
        <f>'Prihodi i rashodi po izvorima'!F19</f>
        <v>0</v>
      </c>
    </row>
    <row r="14" spans="1:6" x14ac:dyDescent="0.25">
      <c r="A14" s="108" t="s">
        <v>182</v>
      </c>
      <c r="B14" s="114">
        <f>'Prihodi i rashodi po izvorima'!B20</f>
        <v>1911513</v>
      </c>
      <c r="C14" s="114">
        <f>'Prihodi i rashodi po izvorima'!C20</f>
        <v>1965697</v>
      </c>
      <c r="D14" s="115">
        <f>'Prihodi i rashodi po izvorima'!D20</f>
        <v>1977840</v>
      </c>
      <c r="E14" s="115">
        <f>'Prihodi i rashodi po izvorima'!E20</f>
        <v>1977840</v>
      </c>
      <c r="F14" s="115">
        <f>'Prihodi i rashodi po izvorima'!F20</f>
        <v>1977840</v>
      </c>
    </row>
    <row r="15" spans="1:6" x14ac:dyDescent="0.25">
      <c r="A15" s="108" t="s">
        <v>181</v>
      </c>
      <c r="B15" s="114">
        <f>'Prihodi i rashodi po izvorima'!B21</f>
        <v>47457</v>
      </c>
      <c r="C15" s="114">
        <f>'Prihodi i rashodi po izvorima'!C21</f>
        <v>56338</v>
      </c>
      <c r="D15" s="115">
        <f>'Prihodi i rashodi po izvorima'!D21</f>
        <v>43900</v>
      </c>
      <c r="E15" s="115">
        <f>'Prihodi i rashodi po izvorima'!E21</f>
        <v>43900</v>
      </c>
      <c r="F15" s="115">
        <f>'Prihodi i rashodi po izvorima'!F21</f>
        <v>43900</v>
      </c>
    </row>
    <row r="16" spans="1:6" x14ac:dyDescent="0.25">
      <c r="A16" s="108" t="s">
        <v>140</v>
      </c>
      <c r="B16" s="114">
        <f>'Prihodi i rashodi po izvorima'!B23</f>
        <v>28101</v>
      </c>
      <c r="C16" s="114">
        <f>'Prihodi i rashodi po izvorima'!C23</f>
        <v>13429</v>
      </c>
      <c r="D16" s="115">
        <f>'Prihodi i rashodi po izvorima'!D23</f>
        <v>15000</v>
      </c>
      <c r="E16" s="115">
        <f>'Prihodi i rashodi po izvorima'!E23</f>
        <v>15000</v>
      </c>
      <c r="F16" s="115">
        <f>'Prihodi i rashodi po izvorima'!F23</f>
        <v>15000</v>
      </c>
    </row>
    <row r="17" spans="1:6" x14ac:dyDescent="0.25">
      <c r="A17" s="18"/>
      <c r="B17" s="116"/>
      <c r="C17" s="109"/>
      <c r="D17" s="109"/>
      <c r="E17" s="109"/>
      <c r="F17" s="109"/>
    </row>
    <row r="18" spans="1:6" x14ac:dyDescent="0.25">
      <c r="A18" s="140" t="s">
        <v>60</v>
      </c>
      <c r="B18" s="141">
        <f>SUM(B19:B26)</f>
        <v>2309450</v>
      </c>
      <c r="C18" s="142">
        <f>SUM(C19:C26)</f>
        <v>2297364</v>
      </c>
      <c r="D18" s="142">
        <f t="shared" ref="D18" si="1">SUM(D19:D26)</f>
        <v>2276340</v>
      </c>
      <c r="E18" s="142">
        <f t="shared" ref="E18" si="2">SUM(E19:E26)</f>
        <v>2276340</v>
      </c>
      <c r="F18" s="142">
        <f t="shared" ref="F18" si="3">SUM(F19:F26)</f>
        <v>2276340</v>
      </c>
    </row>
    <row r="19" spans="1:6" x14ac:dyDescent="0.25">
      <c r="A19" s="107" t="s">
        <v>142</v>
      </c>
      <c r="B19" s="110">
        <f>'Prihodi i rashodi po izvorima'!B30</f>
        <v>74012</v>
      </c>
      <c r="C19" s="111">
        <f>'Prihodi i rashodi po izvorima'!C30</f>
        <v>13040</v>
      </c>
      <c r="D19" s="112">
        <f>'Prihodi i rashodi po izvorima'!D30</f>
        <v>10600</v>
      </c>
      <c r="E19" s="112">
        <f>'Prihodi i rashodi po izvorima'!E30</f>
        <v>10600</v>
      </c>
      <c r="F19" s="112">
        <f>'Prihodi i rashodi po izvorima'!F30</f>
        <v>10600</v>
      </c>
    </row>
    <row r="20" spans="1:6" x14ac:dyDescent="0.25">
      <c r="A20" s="107" t="s">
        <v>141</v>
      </c>
      <c r="B20" s="110">
        <f>'Prihodi i rashodi po izvorima'!B32</f>
        <v>64135</v>
      </c>
      <c r="C20" s="111">
        <f>'Prihodi i rashodi po izvorima'!C32</f>
        <v>71460</v>
      </c>
      <c r="D20" s="112">
        <f>'Prihodi i rashodi po izvorima'!D32</f>
        <v>80000</v>
      </c>
      <c r="E20" s="112">
        <f>'Prihodi i rashodi po izvorima'!E32</f>
        <v>80000</v>
      </c>
      <c r="F20" s="113">
        <f>'Prihodi i rashodi po izvorima'!F32</f>
        <v>80000</v>
      </c>
    </row>
    <row r="21" spans="1:6" x14ac:dyDescent="0.25">
      <c r="A21" s="108" t="s">
        <v>137</v>
      </c>
      <c r="B21" s="114">
        <f>'Prihodi i rashodi po izvorima'!B34</f>
        <v>198278</v>
      </c>
      <c r="C21" s="114">
        <f>'Prihodi i rashodi po izvorima'!C34</f>
        <v>177400</v>
      </c>
      <c r="D21" s="115">
        <f>'Prihodi i rashodi po izvorima'!D34</f>
        <v>149000</v>
      </c>
      <c r="E21" s="115">
        <f>'Prihodi i rashodi po izvorima'!E34</f>
        <v>149000</v>
      </c>
      <c r="F21" s="115">
        <f>'Prihodi i rashodi po izvorima'!F34</f>
        <v>149000</v>
      </c>
    </row>
    <row r="22" spans="1:6" x14ac:dyDescent="0.25">
      <c r="A22" s="108" t="s">
        <v>138</v>
      </c>
      <c r="B22" s="114">
        <f>'Prihodi i rashodi po izvorima'!B36</f>
        <v>0</v>
      </c>
      <c r="C22" s="114">
        <f>'Prihodi i rashodi po izvorima'!C36</f>
        <v>0</v>
      </c>
      <c r="D22" s="115">
        <f>'Prihodi i rashodi po izvorima'!D36</f>
        <v>0</v>
      </c>
      <c r="E22" s="115">
        <f>'Prihodi i rashodi po izvorima'!E36</f>
        <v>0</v>
      </c>
      <c r="F22" s="115">
        <f>'Prihodi i rashodi po izvorima'!F36</f>
        <v>0</v>
      </c>
    </row>
    <row r="23" spans="1:6" x14ac:dyDescent="0.25">
      <c r="A23" s="108" t="s">
        <v>139</v>
      </c>
      <c r="B23" s="114">
        <f>'Prihodi i rashodi po izvorima'!B37</f>
        <v>0</v>
      </c>
      <c r="C23" s="114">
        <f>'Prihodi i rashodi po izvorima'!C37</f>
        <v>0</v>
      </c>
      <c r="D23" s="115">
        <f>'Prihodi i rashodi po izvorima'!D37</f>
        <v>0</v>
      </c>
      <c r="E23" s="115">
        <f>'Prihodi i rashodi po izvorima'!E37</f>
        <v>0</v>
      </c>
      <c r="F23" s="115">
        <f>'Prihodi i rashodi po izvorima'!F37</f>
        <v>0</v>
      </c>
    </row>
    <row r="24" spans="1:6" x14ac:dyDescent="0.25">
      <c r="A24" s="108" t="s">
        <v>182</v>
      </c>
      <c r="B24" s="114">
        <f>'Prihodi i rashodi po izvorima'!B38</f>
        <v>1910313</v>
      </c>
      <c r="C24" s="114">
        <f>'Prihodi i rashodi po izvorima'!C38</f>
        <v>1965697</v>
      </c>
      <c r="D24" s="115">
        <f>'Prihodi i rashodi po izvorima'!D38</f>
        <v>1977840</v>
      </c>
      <c r="E24" s="115">
        <f>'Prihodi i rashodi po izvorima'!E38</f>
        <v>1977840</v>
      </c>
      <c r="F24" s="115">
        <f>'Prihodi i rashodi po izvorima'!F38</f>
        <v>1977840</v>
      </c>
    </row>
    <row r="25" spans="1:6" x14ac:dyDescent="0.25">
      <c r="A25" s="108" t="s">
        <v>181</v>
      </c>
      <c r="B25" s="114">
        <f>'Prihodi i rashodi po izvorima'!B39</f>
        <v>35020</v>
      </c>
      <c r="C25" s="114">
        <f>'Prihodi i rashodi po izvorima'!C39</f>
        <v>56338</v>
      </c>
      <c r="D25" s="115">
        <f>'Prihodi i rashodi po izvorima'!D39</f>
        <v>43900</v>
      </c>
      <c r="E25" s="115">
        <f>'Prihodi i rashodi po izvorima'!E39</f>
        <v>43900</v>
      </c>
      <c r="F25" s="115">
        <f>'Prihodi i rashodi po izvorima'!F39</f>
        <v>43900</v>
      </c>
    </row>
    <row r="26" spans="1:6" x14ac:dyDescent="0.25">
      <c r="A26" s="108" t="s">
        <v>140</v>
      </c>
      <c r="B26" s="114">
        <f>'Prihodi i rashodi po izvorima'!B41</f>
        <v>27692</v>
      </c>
      <c r="C26" s="114">
        <f>'Prihodi i rashodi po izvorima'!C41</f>
        <v>13429</v>
      </c>
      <c r="D26" s="115">
        <f>'Prihodi i rashodi po izvorima'!D41</f>
        <v>15000</v>
      </c>
      <c r="E26" s="115">
        <f>'Prihodi i rashodi po izvorima'!E41</f>
        <v>15000</v>
      </c>
      <c r="F26" s="115">
        <f>'Prihodi i rashodi po izvorima'!F41</f>
        <v>15000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6"/>
  <sheetViews>
    <sheetView topLeftCell="A16" zoomScaleNormal="100" workbookViewId="0">
      <selection activeCell="K13" sqref="K13"/>
    </sheetView>
  </sheetViews>
  <sheetFormatPr defaultRowHeight="15" x14ac:dyDescent="0.25"/>
  <cols>
    <col min="1" max="1" width="9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209" t="s">
        <v>168</v>
      </c>
      <c r="B1" s="209"/>
      <c r="C1" s="209"/>
      <c r="D1" s="209"/>
      <c r="E1" s="209"/>
      <c r="F1" s="209"/>
      <c r="G1" s="209"/>
      <c r="H1" s="209"/>
      <c r="I1" s="209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209" t="s">
        <v>22</v>
      </c>
      <c r="B3" s="210"/>
      <c r="C3" s="210"/>
      <c r="D3" s="210"/>
      <c r="E3" s="210"/>
      <c r="F3" s="210"/>
      <c r="G3" s="210"/>
      <c r="H3" s="210"/>
      <c r="I3" s="210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260" t="s">
        <v>24</v>
      </c>
      <c r="B5" s="261"/>
      <c r="C5" s="262"/>
      <c r="D5" s="20" t="s">
        <v>25</v>
      </c>
      <c r="E5" s="20" t="s">
        <v>173</v>
      </c>
      <c r="F5" s="21" t="s">
        <v>170</v>
      </c>
      <c r="G5" s="21" t="s">
        <v>174</v>
      </c>
      <c r="H5" s="21" t="s">
        <v>151</v>
      </c>
      <c r="I5" s="21" t="s">
        <v>175</v>
      </c>
    </row>
    <row r="6" spans="1:9" s="82" customFormat="1" ht="24.6" customHeight="1" x14ac:dyDescent="0.25">
      <c r="A6" s="257" t="s">
        <v>86</v>
      </c>
      <c r="B6" s="258"/>
      <c r="C6" s="259"/>
      <c r="D6" s="77" t="s">
        <v>87</v>
      </c>
      <c r="E6" s="87">
        <f>SUM(E7,E19,E23,E28)</f>
        <v>2024966</v>
      </c>
      <c r="F6" s="88">
        <f>SUM(F7,F19,F23)</f>
        <v>2140216</v>
      </c>
      <c r="G6" s="88">
        <f>SUM(G7,G19,G23,G28)</f>
        <v>2125025</v>
      </c>
      <c r="H6" s="88">
        <f>SUM(H7,H19,H23,H28)</f>
        <v>2125025</v>
      </c>
      <c r="I6" s="88">
        <f>SUM(I7,I19,I23,I28)</f>
        <v>2125025</v>
      </c>
    </row>
    <row r="7" spans="1:9" s="92" customFormat="1" ht="25.5" x14ac:dyDescent="0.25">
      <c r="A7" s="229" t="s">
        <v>94</v>
      </c>
      <c r="B7" s="230"/>
      <c r="C7" s="231"/>
      <c r="D7" s="76" t="s">
        <v>75</v>
      </c>
      <c r="E7" s="83">
        <f>SUM(E8,E16)</f>
        <v>1942478</v>
      </c>
      <c r="F7" s="84">
        <f>SUM(F8,F15)</f>
        <v>2073816</v>
      </c>
      <c r="G7" s="84">
        <f>SUM(G9,G16)</f>
        <v>2087025</v>
      </c>
      <c r="H7" s="84">
        <f>SUM(H9,H16)</f>
        <v>2087025</v>
      </c>
      <c r="I7" s="84">
        <f>SUM(I9,I16)</f>
        <v>2087025</v>
      </c>
    </row>
    <row r="8" spans="1:9" s="82" customFormat="1" x14ac:dyDescent="0.25">
      <c r="A8" s="232" t="s">
        <v>178</v>
      </c>
      <c r="B8" s="233"/>
      <c r="C8" s="234"/>
      <c r="D8" s="126" t="s">
        <v>76</v>
      </c>
      <c r="E8" s="133">
        <f>SUM(E9,E14)</f>
        <v>1826688</v>
      </c>
      <c r="F8" s="132">
        <f t="shared" ref="F8:I8" si="0">SUM(F9,F14)</f>
        <v>1962816</v>
      </c>
      <c r="G8" s="132">
        <f t="shared" si="0"/>
        <v>1976025</v>
      </c>
      <c r="H8" s="132">
        <f t="shared" si="0"/>
        <v>1976025</v>
      </c>
      <c r="I8" s="132">
        <f t="shared" si="0"/>
        <v>1976025</v>
      </c>
    </row>
    <row r="9" spans="1:9" x14ac:dyDescent="0.25">
      <c r="A9" s="235">
        <v>3</v>
      </c>
      <c r="B9" s="236"/>
      <c r="C9" s="237"/>
      <c r="D9" s="28" t="s">
        <v>10</v>
      </c>
      <c r="E9" s="124">
        <f>SUM(E10:E13)</f>
        <v>1826025</v>
      </c>
      <c r="F9" s="125">
        <f t="shared" ref="F9" si="1">SUM(F10:F12)</f>
        <v>1962682</v>
      </c>
      <c r="G9" s="125">
        <f>SUM(G10:G12)</f>
        <v>1976025</v>
      </c>
      <c r="H9" s="125">
        <f t="shared" ref="H9:I9" si="2">SUM(H10:H12)</f>
        <v>1976025</v>
      </c>
      <c r="I9" s="125">
        <f t="shared" si="2"/>
        <v>1976025</v>
      </c>
    </row>
    <row r="10" spans="1:9" x14ac:dyDescent="0.25">
      <c r="A10" s="235">
        <v>31</v>
      </c>
      <c r="B10" s="236"/>
      <c r="C10" s="237"/>
      <c r="D10" s="28" t="s">
        <v>11</v>
      </c>
      <c r="E10" s="8">
        <v>1763789</v>
      </c>
      <c r="F10" s="9">
        <v>1955000</v>
      </c>
      <c r="G10" s="9">
        <v>1970000</v>
      </c>
      <c r="H10" s="9">
        <v>1970000</v>
      </c>
      <c r="I10" s="9">
        <v>1970000</v>
      </c>
    </row>
    <row r="11" spans="1:9" x14ac:dyDescent="0.25">
      <c r="A11" s="235">
        <v>32</v>
      </c>
      <c r="B11" s="236"/>
      <c r="C11" s="237"/>
      <c r="D11" s="62" t="s">
        <v>26</v>
      </c>
      <c r="E11" s="8">
        <v>62236</v>
      </c>
      <c r="F11" s="9">
        <v>7682</v>
      </c>
      <c r="G11" s="9">
        <v>6025</v>
      </c>
      <c r="H11" s="9">
        <v>6025</v>
      </c>
      <c r="I11" s="9">
        <v>6025</v>
      </c>
    </row>
    <row r="12" spans="1:9" x14ac:dyDescent="0.25">
      <c r="A12" s="235">
        <v>34</v>
      </c>
      <c r="B12" s="236"/>
      <c r="C12" s="237"/>
      <c r="D12" s="28" t="s">
        <v>70</v>
      </c>
      <c r="E12" s="78">
        <v>0</v>
      </c>
      <c r="F12" s="9"/>
      <c r="G12" s="9">
        <v>0</v>
      </c>
      <c r="H12" s="9">
        <v>0</v>
      </c>
      <c r="I12" s="9">
        <v>0</v>
      </c>
    </row>
    <row r="13" spans="1:9" x14ac:dyDescent="0.25">
      <c r="A13" s="93">
        <v>37</v>
      </c>
      <c r="B13" s="94"/>
      <c r="C13" s="95"/>
      <c r="D13" s="95" t="s">
        <v>128</v>
      </c>
      <c r="E13" s="8">
        <v>0</v>
      </c>
      <c r="F13" s="9"/>
      <c r="G13" s="9"/>
      <c r="H13" s="9"/>
      <c r="I13" s="9"/>
    </row>
    <row r="14" spans="1:9" x14ac:dyDescent="0.25">
      <c r="A14" s="93">
        <v>42</v>
      </c>
      <c r="B14" s="94"/>
      <c r="C14" s="95"/>
      <c r="D14" s="99" t="s">
        <v>113</v>
      </c>
      <c r="E14" s="124">
        <v>663</v>
      </c>
      <c r="F14" s="9">
        <v>134</v>
      </c>
      <c r="G14" s="9">
        <v>0</v>
      </c>
      <c r="H14" s="9">
        <v>0</v>
      </c>
      <c r="I14" s="9">
        <v>0</v>
      </c>
    </row>
    <row r="15" spans="1:9" x14ac:dyDescent="0.25">
      <c r="A15" s="232" t="s">
        <v>89</v>
      </c>
      <c r="B15" s="233"/>
      <c r="C15" s="234"/>
      <c r="D15" s="126" t="s">
        <v>77</v>
      </c>
      <c r="E15" s="133">
        <f>SUM(E16)</f>
        <v>115790</v>
      </c>
      <c r="F15" s="132">
        <f t="shared" ref="F15:I15" si="3">SUM(F16)</f>
        <v>111000</v>
      </c>
      <c r="G15" s="132">
        <f t="shared" si="3"/>
        <v>111000</v>
      </c>
      <c r="H15" s="132">
        <f t="shared" si="3"/>
        <v>111000</v>
      </c>
      <c r="I15" s="132">
        <f t="shared" si="3"/>
        <v>111000</v>
      </c>
    </row>
    <row r="16" spans="1:9" x14ac:dyDescent="0.25">
      <c r="A16" s="238" t="s">
        <v>79</v>
      </c>
      <c r="B16" s="239"/>
      <c r="C16" s="240"/>
      <c r="D16" s="62" t="s">
        <v>10</v>
      </c>
      <c r="E16" s="124">
        <f>SUM(E17:E18)</f>
        <v>115790</v>
      </c>
      <c r="F16" s="125">
        <f>SUM(F17:F18)</f>
        <v>111000</v>
      </c>
      <c r="G16" s="125">
        <f>SUM(G17:G18)</f>
        <v>111000</v>
      </c>
      <c r="H16" s="125">
        <f>SUM(H17:H18)</f>
        <v>111000</v>
      </c>
      <c r="I16" s="125">
        <f>SUM(I17:I18)</f>
        <v>111000</v>
      </c>
    </row>
    <row r="17" spans="1:9" x14ac:dyDescent="0.25">
      <c r="A17" s="64">
        <v>32</v>
      </c>
      <c r="B17" s="68"/>
      <c r="C17" s="67"/>
      <c r="D17" s="62" t="s">
        <v>26</v>
      </c>
      <c r="E17" s="8">
        <v>114711</v>
      </c>
      <c r="F17" s="9">
        <v>109800</v>
      </c>
      <c r="G17" s="9">
        <v>109800</v>
      </c>
      <c r="H17" s="9">
        <v>109800</v>
      </c>
      <c r="I17" s="9">
        <v>109800</v>
      </c>
    </row>
    <row r="18" spans="1:9" x14ac:dyDescent="0.25">
      <c r="A18" s="64">
        <v>34</v>
      </c>
      <c r="B18" s="65"/>
      <c r="C18" s="66"/>
      <c r="D18" s="62" t="s">
        <v>70</v>
      </c>
      <c r="E18" s="8">
        <v>1079</v>
      </c>
      <c r="F18" s="9">
        <v>1200</v>
      </c>
      <c r="G18" s="9">
        <v>1200</v>
      </c>
      <c r="H18" s="9">
        <v>1200</v>
      </c>
      <c r="I18" s="9">
        <v>1200</v>
      </c>
    </row>
    <row r="19" spans="1:9" s="85" customFormat="1" x14ac:dyDescent="0.25">
      <c r="A19" s="268" t="s">
        <v>95</v>
      </c>
      <c r="B19" s="230"/>
      <c r="C19" s="231"/>
      <c r="D19" s="79" t="s">
        <v>88</v>
      </c>
      <c r="E19" s="83">
        <f t="shared" ref="E19:F19" si="4">E21</f>
        <v>34675</v>
      </c>
      <c r="F19" s="84">
        <f t="shared" si="4"/>
        <v>42200</v>
      </c>
      <c r="G19" s="84">
        <f>G21</f>
        <v>18500</v>
      </c>
      <c r="H19" s="84">
        <f t="shared" ref="H19:I19" si="5">H21</f>
        <v>18500</v>
      </c>
      <c r="I19" s="84">
        <f t="shared" si="5"/>
        <v>18500</v>
      </c>
    </row>
    <row r="20" spans="1:9" ht="14.45" customHeight="1" x14ac:dyDescent="0.25">
      <c r="A20" s="269" t="s">
        <v>89</v>
      </c>
      <c r="B20" s="270"/>
      <c r="C20" s="271"/>
      <c r="D20" s="126" t="s">
        <v>77</v>
      </c>
      <c r="E20" s="133">
        <f>E21</f>
        <v>34675</v>
      </c>
      <c r="F20" s="132">
        <f t="shared" ref="F20:I20" si="6">F21</f>
        <v>42200</v>
      </c>
      <c r="G20" s="132">
        <f t="shared" si="6"/>
        <v>18500</v>
      </c>
      <c r="H20" s="132">
        <f t="shared" si="6"/>
        <v>18500</v>
      </c>
      <c r="I20" s="132">
        <f t="shared" si="6"/>
        <v>18500</v>
      </c>
    </row>
    <row r="21" spans="1:9" x14ac:dyDescent="0.25">
      <c r="A21" s="238" t="s">
        <v>79</v>
      </c>
      <c r="B21" s="239"/>
      <c r="C21" s="240"/>
      <c r="D21" s="66" t="s">
        <v>10</v>
      </c>
      <c r="E21" s="124">
        <f t="shared" ref="E21:F21" si="7">SUM(E22)</f>
        <v>34675</v>
      </c>
      <c r="F21" s="125">
        <f t="shared" si="7"/>
        <v>42200</v>
      </c>
      <c r="G21" s="125">
        <f>SUM(G22)</f>
        <v>18500</v>
      </c>
      <c r="H21" s="125">
        <f t="shared" ref="H21:I21" si="8">SUM(H22)</f>
        <v>18500</v>
      </c>
      <c r="I21" s="125">
        <f t="shared" si="8"/>
        <v>18500</v>
      </c>
    </row>
    <row r="22" spans="1:9" x14ac:dyDescent="0.25">
      <c r="A22" s="235">
        <v>32</v>
      </c>
      <c r="B22" s="236"/>
      <c r="C22" s="237"/>
      <c r="D22" s="66" t="s">
        <v>26</v>
      </c>
      <c r="E22" s="8">
        <v>34675</v>
      </c>
      <c r="F22" s="9">
        <v>42200</v>
      </c>
      <c r="G22" s="9">
        <v>18500</v>
      </c>
      <c r="H22" s="9">
        <v>18500</v>
      </c>
      <c r="I22" s="9">
        <v>18500</v>
      </c>
    </row>
    <row r="23" spans="1:9" s="85" customFormat="1" ht="14.45" customHeight="1" x14ac:dyDescent="0.25">
      <c r="A23" s="229" t="s">
        <v>93</v>
      </c>
      <c r="B23" s="230"/>
      <c r="C23" s="231"/>
      <c r="D23" s="76" t="s">
        <v>96</v>
      </c>
      <c r="E23" s="83">
        <f t="shared" ref="E23:F23" si="9">E25</f>
        <v>47813</v>
      </c>
      <c r="F23" s="84">
        <f t="shared" si="9"/>
        <v>24200</v>
      </c>
      <c r="G23" s="84">
        <f>G25</f>
        <v>19500</v>
      </c>
      <c r="H23" s="84">
        <f t="shared" ref="H23:I23" si="10">H25</f>
        <v>19500</v>
      </c>
      <c r="I23" s="84">
        <f t="shared" si="10"/>
        <v>19500</v>
      </c>
    </row>
    <row r="24" spans="1:9" ht="14.45" customHeight="1" x14ac:dyDescent="0.25">
      <c r="A24" s="232" t="s">
        <v>89</v>
      </c>
      <c r="B24" s="233"/>
      <c r="C24" s="234"/>
      <c r="D24" s="126" t="s">
        <v>77</v>
      </c>
      <c r="E24" s="127">
        <f>E25</f>
        <v>47813</v>
      </c>
      <c r="F24" s="33">
        <f t="shared" ref="F24:I24" si="11">F25</f>
        <v>24200</v>
      </c>
      <c r="G24" s="33">
        <f t="shared" si="11"/>
        <v>19500</v>
      </c>
      <c r="H24" s="33">
        <f t="shared" si="11"/>
        <v>19500</v>
      </c>
      <c r="I24" s="33">
        <f t="shared" si="11"/>
        <v>19500</v>
      </c>
    </row>
    <row r="25" spans="1:9" x14ac:dyDescent="0.25">
      <c r="A25" s="235">
        <v>4</v>
      </c>
      <c r="B25" s="236"/>
      <c r="C25" s="237"/>
      <c r="D25" s="66" t="s">
        <v>97</v>
      </c>
      <c r="E25" s="124">
        <f>SUM(E26:E27)</f>
        <v>47813</v>
      </c>
      <c r="F25" s="125">
        <f>SUM(F26:F27)</f>
        <v>24200</v>
      </c>
      <c r="G25" s="125">
        <f t="shared" ref="G25:I25" si="12">SUM(G26:G27)</f>
        <v>19500</v>
      </c>
      <c r="H25" s="125">
        <f t="shared" si="12"/>
        <v>19500</v>
      </c>
      <c r="I25" s="125">
        <f t="shared" si="12"/>
        <v>19500</v>
      </c>
    </row>
    <row r="26" spans="1:9" x14ac:dyDescent="0.25">
      <c r="A26" s="235">
        <v>42</v>
      </c>
      <c r="B26" s="236"/>
      <c r="C26" s="237"/>
      <c r="D26" s="66" t="s">
        <v>98</v>
      </c>
      <c r="E26" s="8"/>
      <c r="F26" s="9">
        <v>13700</v>
      </c>
      <c r="G26" s="9">
        <v>13700</v>
      </c>
      <c r="H26" s="9">
        <v>13700</v>
      </c>
      <c r="I26" s="9">
        <v>13700</v>
      </c>
    </row>
    <row r="27" spans="1:9" x14ac:dyDescent="0.25">
      <c r="A27" s="235">
        <v>45</v>
      </c>
      <c r="B27" s="236"/>
      <c r="C27" s="237"/>
      <c r="D27" s="71" t="s">
        <v>112</v>
      </c>
      <c r="E27" s="8">
        <v>47813</v>
      </c>
      <c r="F27" s="9">
        <v>10500</v>
      </c>
      <c r="G27" s="9">
        <v>5800</v>
      </c>
      <c r="H27" s="9">
        <v>5800</v>
      </c>
      <c r="I27" s="9">
        <v>5800</v>
      </c>
    </row>
    <row r="28" spans="1:9" ht="14.45" customHeight="1" x14ac:dyDescent="0.25">
      <c r="A28" s="257" t="s">
        <v>115</v>
      </c>
      <c r="B28" s="258"/>
      <c r="C28" s="259"/>
      <c r="D28" s="102" t="s">
        <v>116</v>
      </c>
      <c r="E28" s="87">
        <f>SUM(E29)</f>
        <v>0</v>
      </c>
      <c r="F28" s="104"/>
      <c r="G28" s="104"/>
      <c r="H28" s="104"/>
      <c r="I28" s="104"/>
    </row>
    <row r="29" spans="1:9" ht="14.45" customHeight="1" x14ac:dyDescent="0.25">
      <c r="A29" s="229" t="s">
        <v>131</v>
      </c>
      <c r="B29" s="230"/>
      <c r="C29" s="231"/>
      <c r="D29" s="101" t="s">
        <v>117</v>
      </c>
      <c r="E29" s="83">
        <f>SUM(E31,E33)</f>
        <v>0</v>
      </c>
      <c r="F29" s="105"/>
      <c r="G29" s="105"/>
      <c r="H29" s="105"/>
      <c r="I29" s="105"/>
    </row>
    <row r="30" spans="1:9" ht="14.45" customHeight="1" x14ac:dyDescent="0.25">
      <c r="A30" s="232" t="s">
        <v>118</v>
      </c>
      <c r="B30" s="233"/>
      <c r="C30" s="234"/>
      <c r="D30" s="129" t="s">
        <v>119</v>
      </c>
      <c r="E30" s="132">
        <f>E31</f>
        <v>0</v>
      </c>
      <c r="F30" s="135"/>
      <c r="G30" s="135"/>
      <c r="H30" s="135"/>
      <c r="I30" s="135"/>
    </row>
    <row r="31" spans="1:9" x14ac:dyDescent="0.25">
      <c r="A31" s="235">
        <v>32</v>
      </c>
      <c r="B31" s="236"/>
      <c r="C31" s="237"/>
      <c r="D31" s="100" t="s">
        <v>26</v>
      </c>
      <c r="E31" s="8">
        <v>0</v>
      </c>
      <c r="F31" s="9"/>
      <c r="G31" s="9"/>
      <c r="H31" s="9"/>
      <c r="I31" s="9"/>
    </row>
    <row r="32" spans="1:9" ht="14.45" customHeight="1" x14ac:dyDescent="0.25">
      <c r="A32" s="232" t="s">
        <v>120</v>
      </c>
      <c r="B32" s="233"/>
      <c r="C32" s="234"/>
      <c r="D32" s="130" t="s">
        <v>121</v>
      </c>
      <c r="E32" s="128"/>
      <c r="F32" s="128"/>
      <c r="G32" s="128"/>
      <c r="H32" s="128"/>
      <c r="I32" s="128"/>
    </row>
    <row r="33" spans="1:9" x14ac:dyDescent="0.25">
      <c r="A33" s="235">
        <v>32</v>
      </c>
      <c r="B33" s="236"/>
      <c r="C33" s="237"/>
      <c r="D33" s="100" t="s">
        <v>26</v>
      </c>
      <c r="E33" s="8">
        <v>0</v>
      </c>
      <c r="F33" s="9"/>
      <c r="G33" s="9"/>
      <c r="H33" s="9"/>
      <c r="I33" s="9"/>
    </row>
    <row r="34" spans="1:9" s="82" customFormat="1" ht="14.45" customHeight="1" x14ac:dyDescent="0.25">
      <c r="A34" s="272" t="s">
        <v>99</v>
      </c>
      <c r="B34" s="273"/>
      <c r="C34" s="274"/>
      <c r="D34" s="89" t="s">
        <v>105</v>
      </c>
      <c r="E34" s="90">
        <f>SUM(E35,E39,E49,E53,E60,E70,E74)</f>
        <v>254484</v>
      </c>
      <c r="F34" s="91">
        <f>SUM(F35,F39,F49,F53,F60,F70,F74)</f>
        <v>157148</v>
      </c>
      <c r="G34" s="91">
        <f>SUM(G35,G39,G49,G53,G60,G70,G74)</f>
        <v>151315</v>
      </c>
      <c r="H34" s="91">
        <f>SUM(H35,H39,H49,H53,H60,H70,H74)</f>
        <v>151315</v>
      </c>
      <c r="I34" s="91">
        <f>SUM(I35,I39,I49,I53,I60,I70,I74)</f>
        <v>151315</v>
      </c>
    </row>
    <row r="35" spans="1:9" s="92" customFormat="1" ht="14.45" customHeight="1" x14ac:dyDescent="0.25">
      <c r="A35" s="229" t="s">
        <v>102</v>
      </c>
      <c r="B35" s="230"/>
      <c r="C35" s="231"/>
      <c r="D35" s="80" t="s">
        <v>101</v>
      </c>
      <c r="E35" s="86">
        <f t="shared" ref="E35:F35" si="13">E37</f>
        <v>5606</v>
      </c>
      <c r="F35" s="84">
        <f t="shared" si="13"/>
        <v>6666</v>
      </c>
      <c r="G35" s="84">
        <f>G37</f>
        <v>8000</v>
      </c>
      <c r="H35" s="84">
        <f t="shared" ref="H35:I35" si="14">H37</f>
        <v>8000</v>
      </c>
      <c r="I35" s="84">
        <f t="shared" si="14"/>
        <v>8000</v>
      </c>
    </row>
    <row r="36" spans="1:9" ht="14.45" customHeight="1" x14ac:dyDescent="0.25">
      <c r="A36" s="232" t="s">
        <v>106</v>
      </c>
      <c r="B36" s="233"/>
      <c r="C36" s="234"/>
      <c r="D36" s="126" t="s">
        <v>85</v>
      </c>
      <c r="E36" s="131">
        <f>E37</f>
        <v>5606</v>
      </c>
      <c r="F36" s="132">
        <f t="shared" ref="F36:I36" si="15">F37</f>
        <v>6666</v>
      </c>
      <c r="G36" s="132">
        <f t="shared" si="15"/>
        <v>8000</v>
      </c>
      <c r="H36" s="132">
        <f t="shared" si="15"/>
        <v>8000</v>
      </c>
      <c r="I36" s="132">
        <f t="shared" si="15"/>
        <v>8000</v>
      </c>
    </row>
    <row r="37" spans="1:9" ht="14.45" customHeight="1" x14ac:dyDescent="0.25">
      <c r="A37" s="238" t="s">
        <v>79</v>
      </c>
      <c r="B37" s="239"/>
      <c r="C37" s="240"/>
      <c r="D37" s="70" t="s">
        <v>10</v>
      </c>
      <c r="E37" s="124">
        <f t="shared" ref="E37:I37" si="16">SUM(E38)</f>
        <v>5606</v>
      </c>
      <c r="F37" s="125">
        <f t="shared" si="16"/>
        <v>6666</v>
      </c>
      <c r="G37" s="125">
        <f t="shared" si="16"/>
        <v>8000</v>
      </c>
      <c r="H37" s="125">
        <f t="shared" si="16"/>
        <v>8000</v>
      </c>
      <c r="I37" s="125">
        <f t="shared" si="16"/>
        <v>8000</v>
      </c>
    </row>
    <row r="38" spans="1:9" ht="14.45" customHeight="1" x14ac:dyDescent="0.25">
      <c r="A38" s="235">
        <v>32</v>
      </c>
      <c r="B38" s="236"/>
      <c r="C38" s="237"/>
      <c r="D38" s="70" t="s">
        <v>26</v>
      </c>
      <c r="E38" s="8">
        <v>5606</v>
      </c>
      <c r="F38" s="9">
        <v>6666</v>
      </c>
      <c r="G38" s="9">
        <v>8000</v>
      </c>
      <c r="H38" s="9">
        <v>8000</v>
      </c>
      <c r="I38" s="9">
        <v>8000</v>
      </c>
    </row>
    <row r="39" spans="1:9" s="92" customFormat="1" ht="14.45" customHeight="1" x14ac:dyDescent="0.25">
      <c r="A39" s="229" t="s">
        <v>103</v>
      </c>
      <c r="B39" s="230"/>
      <c r="C39" s="231"/>
      <c r="D39" s="81" t="s">
        <v>82</v>
      </c>
      <c r="E39" s="83">
        <f>SUM(E41,E44,E45,E46)</f>
        <v>35020</v>
      </c>
      <c r="F39" s="84">
        <f t="shared" ref="F39:I39" si="17">SUM(F41,F44,F45,F46)</f>
        <v>62712</v>
      </c>
      <c r="G39" s="84">
        <f t="shared" si="17"/>
        <v>46500</v>
      </c>
      <c r="H39" s="84">
        <f t="shared" si="17"/>
        <v>46500</v>
      </c>
      <c r="I39" s="84">
        <f t="shared" si="17"/>
        <v>46500</v>
      </c>
    </row>
    <row r="40" spans="1:9" ht="14.45" customHeight="1" x14ac:dyDescent="0.25">
      <c r="A40" s="232" t="s">
        <v>106</v>
      </c>
      <c r="B40" s="233"/>
      <c r="C40" s="234"/>
      <c r="D40" s="126" t="s">
        <v>85</v>
      </c>
      <c r="E40" s="133">
        <f t="shared" ref="E40:F40" si="18">E41</f>
        <v>0</v>
      </c>
      <c r="F40" s="132">
        <f t="shared" si="18"/>
        <v>6374</v>
      </c>
      <c r="G40" s="132">
        <f>G41</f>
        <v>2600</v>
      </c>
      <c r="H40" s="132">
        <f t="shared" ref="H40:I40" si="19">H41</f>
        <v>2600</v>
      </c>
      <c r="I40" s="132">
        <f t="shared" si="19"/>
        <v>2600</v>
      </c>
    </row>
    <row r="41" spans="1:9" ht="14.45" customHeight="1" x14ac:dyDescent="0.25">
      <c r="A41" s="238" t="s">
        <v>79</v>
      </c>
      <c r="B41" s="239"/>
      <c r="C41" s="240"/>
      <c r="D41" s="70" t="s">
        <v>10</v>
      </c>
      <c r="E41" s="124">
        <f t="shared" ref="E41" si="20">SUM(E42)</f>
        <v>0</v>
      </c>
      <c r="F41" s="125">
        <f t="shared" ref="F41" si="21">SUM(F42)</f>
        <v>6374</v>
      </c>
      <c r="G41" s="125">
        <f t="shared" ref="G41" si="22">SUM(G42)</f>
        <v>2600</v>
      </c>
      <c r="H41" s="125">
        <f t="shared" ref="H41" si="23">SUM(H42)</f>
        <v>2600</v>
      </c>
      <c r="I41" s="125">
        <f t="shared" ref="I41" si="24">SUM(I42)</f>
        <v>2600</v>
      </c>
    </row>
    <row r="42" spans="1:9" ht="14.45" customHeight="1" x14ac:dyDescent="0.25">
      <c r="A42" s="69">
        <v>32</v>
      </c>
      <c r="B42" s="68"/>
      <c r="C42" s="67"/>
      <c r="D42" s="70" t="s">
        <v>26</v>
      </c>
      <c r="E42" s="8">
        <v>0</v>
      </c>
      <c r="F42" s="9">
        <v>6374</v>
      </c>
      <c r="G42" s="9">
        <v>2600</v>
      </c>
      <c r="H42" s="9">
        <v>2600</v>
      </c>
      <c r="I42" s="9">
        <v>2600</v>
      </c>
    </row>
    <row r="43" spans="1:9" ht="14.45" customHeight="1" x14ac:dyDescent="0.25">
      <c r="A43" s="232" t="s">
        <v>179</v>
      </c>
      <c r="B43" s="233"/>
      <c r="C43" s="234"/>
      <c r="D43" s="203" t="s">
        <v>180</v>
      </c>
      <c r="E43" s="133">
        <f>SUM(E44:E45)</f>
        <v>28548</v>
      </c>
      <c r="F43" s="132">
        <f t="shared" ref="F43:I43" si="25">SUM(F44:F45)</f>
        <v>43900</v>
      </c>
      <c r="G43" s="132">
        <f t="shared" si="25"/>
        <v>43900</v>
      </c>
      <c r="H43" s="132">
        <f t="shared" si="25"/>
        <v>43900</v>
      </c>
      <c r="I43" s="132">
        <f t="shared" si="25"/>
        <v>43900</v>
      </c>
    </row>
    <row r="44" spans="1:9" ht="14.45" customHeight="1" x14ac:dyDescent="0.25">
      <c r="A44" s="244" t="s">
        <v>78</v>
      </c>
      <c r="B44" s="245"/>
      <c r="C44" s="246"/>
      <c r="D44" s="75" t="s">
        <v>26</v>
      </c>
      <c r="E44" s="124">
        <v>23939</v>
      </c>
      <c r="F44" s="125">
        <v>35172</v>
      </c>
      <c r="G44" s="125">
        <v>37900</v>
      </c>
      <c r="H44" s="125">
        <v>37900</v>
      </c>
      <c r="I44" s="125">
        <v>37900</v>
      </c>
    </row>
    <row r="45" spans="1:9" ht="14.45" customHeight="1" x14ac:dyDescent="0.25">
      <c r="A45" s="244" t="s">
        <v>83</v>
      </c>
      <c r="B45" s="245"/>
      <c r="C45" s="246"/>
      <c r="D45" s="75" t="s">
        <v>84</v>
      </c>
      <c r="E45" s="124">
        <v>4609</v>
      </c>
      <c r="F45" s="125">
        <v>8728</v>
      </c>
      <c r="G45" s="125">
        <v>6000</v>
      </c>
      <c r="H45" s="125">
        <v>6000</v>
      </c>
      <c r="I45" s="125">
        <v>6000</v>
      </c>
    </row>
    <row r="46" spans="1:9" ht="14.45" customHeight="1" x14ac:dyDescent="0.25">
      <c r="A46" s="232" t="s">
        <v>130</v>
      </c>
      <c r="B46" s="233"/>
      <c r="C46" s="234"/>
      <c r="D46" s="126" t="s">
        <v>129</v>
      </c>
      <c r="E46" s="133">
        <f>E47+E48</f>
        <v>6472</v>
      </c>
      <c r="F46" s="132">
        <f>F47+F48</f>
        <v>12438</v>
      </c>
      <c r="G46" s="132">
        <f t="shared" ref="G46:I46" si="26">G47+G48</f>
        <v>0</v>
      </c>
      <c r="H46" s="132">
        <f t="shared" si="26"/>
        <v>0</v>
      </c>
      <c r="I46" s="132">
        <f t="shared" si="26"/>
        <v>0</v>
      </c>
    </row>
    <row r="47" spans="1:9" ht="14.45" customHeight="1" x14ac:dyDescent="0.25">
      <c r="A47" s="187" t="s">
        <v>78</v>
      </c>
      <c r="B47" s="188"/>
      <c r="C47" s="189"/>
      <c r="D47" s="182" t="s">
        <v>26</v>
      </c>
      <c r="E47" s="124">
        <v>6461</v>
      </c>
      <c r="F47" s="125">
        <v>12438</v>
      </c>
      <c r="G47" s="125"/>
      <c r="H47" s="125"/>
      <c r="I47" s="125"/>
    </row>
    <row r="48" spans="1:9" ht="14.45" customHeight="1" x14ac:dyDescent="0.25">
      <c r="A48" s="244" t="s">
        <v>161</v>
      </c>
      <c r="B48" s="245"/>
      <c r="C48" s="246"/>
      <c r="D48" s="75" t="s">
        <v>70</v>
      </c>
      <c r="E48" s="124">
        <v>11</v>
      </c>
      <c r="F48" s="125">
        <v>0</v>
      </c>
      <c r="G48" s="125"/>
      <c r="H48" s="125"/>
      <c r="I48" s="125"/>
    </row>
    <row r="49" spans="1:9" ht="14.45" customHeight="1" x14ac:dyDescent="0.25">
      <c r="A49" s="229" t="s">
        <v>122</v>
      </c>
      <c r="B49" s="230"/>
      <c r="C49" s="231"/>
      <c r="D49" s="106" t="s">
        <v>124</v>
      </c>
      <c r="E49" s="83">
        <f>SUM(E50)</f>
        <v>2277</v>
      </c>
      <c r="F49" s="84">
        <f>SUM(F50)</f>
        <v>1067</v>
      </c>
      <c r="G49" s="84">
        <f t="shared" ref="G49:I49" si="27">SUM(G50)</f>
        <v>0</v>
      </c>
      <c r="H49" s="84">
        <f t="shared" si="27"/>
        <v>0</v>
      </c>
      <c r="I49" s="84">
        <f t="shared" si="27"/>
        <v>0</v>
      </c>
    </row>
    <row r="50" spans="1:9" ht="14.45" customHeight="1" x14ac:dyDescent="0.25">
      <c r="A50" s="263" t="s">
        <v>114</v>
      </c>
      <c r="B50" s="264"/>
      <c r="C50" s="265"/>
      <c r="D50" s="136" t="s">
        <v>123</v>
      </c>
      <c r="E50" s="137">
        <f>E51</f>
        <v>2277</v>
      </c>
      <c r="F50" s="138">
        <f>F51+F52</f>
        <v>1067</v>
      </c>
      <c r="G50" s="138">
        <f t="shared" ref="G50:I50" si="28">G51</f>
        <v>0</v>
      </c>
      <c r="H50" s="138">
        <f t="shared" si="28"/>
        <v>0</v>
      </c>
      <c r="I50" s="138">
        <f t="shared" si="28"/>
        <v>0</v>
      </c>
    </row>
    <row r="51" spans="1:9" ht="14.45" customHeight="1" x14ac:dyDescent="0.25">
      <c r="A51" s="266">
        <v>32</v>
      </c>
      <c r="B51" s="266"/>
      <c r="C51" s="267"/>
      <c r="D51" s="97" t="s">
        <v>26</v>
      </c>
      <c r="E51" s="124">
        <v>2277</v>
      </c>
      <c r="F51" s="125">
        <v>1067</v>
      </c>
      <c r="G51" s="125"/>
      <c r="H51" s="125"/>
      <c r="I51" s="125"/>
    </row>
    <row r="52" spans="1:9" ht="14.45" customHeight="1" x14ac:dyDescent="0.25">
      <c r="A52" s="199">
        <v>42</v>
      </c>
      <c r="B52" s="199"/>
      <c r="C52" s="200"/>
      <c r="D52" s="198" t="s">
        <v>113</v>
      </c>
      <c r="E52" s="124">
        <v>0</v>
      </c>
      <c r="F52" s="125"/>
      <c r="G52" s="125"/>
      <c r="H52" s="125"/>
      <c r="I52" s="125"/>
    </row>
    <row r="53" spans="1:9" s="92" customFormat="1" ht="14.45" customHeight="1" x14ac:dyDescent="0.25">
      <c r="A53" s="241" t="s">
        <v>104</v>
      </c>
      <c r="B53" s="242"/>
      <c r="C53" s="243"/>
      <c r="D53" s="76" t="s">
        <v>80</v>
      </c>
      <c r="E53" s="83">
        <f>SUM(E54,E58)</f>
        <v>27692</v>
      </c>
      <c r="F53" s="84">
        <f t="shared" ref="F53:I53" si="29">SUM(F54,F58)</f>
        <v>13429</v>
      </c>
      <c r="G53" s="84">
        <f t="shared" si="29"/>
        <v>15000</v>
      </c>
      <c r="H53" s="84">
        <f t="shared" si="29"/>
        <v>15000</v>
      </c>
      <c r="I53" s="84">
        <f t="shared" si="29"/>
        <v>15000</v>
      </c>
    </row>
    <row r="54" spans="1:9" ht="14.45" customHeight="1" x14ac:dyDescent="0.25">
      <c r="A54" s="232" t="s">
        <v>91</v>
      </c>
      <c r="B54" s="233"/>
      <c r="C54" s="234"/>
      <c r="D54" s="126" t="s">
        <v>81</v>
      </c>
      <c r="E54" s="133">
        <f>E55+E57</f>
        <v>26665</v>
      </c>
      <c r="F54" s="132">
        <f t="shared" ref="F54:I54" si="30">F55+F57</f>
        <v>13020</v>
      </c>
      <c r="G54" s="132">
        <f t="shared" si="30"/>
        <v>15000</v>
      </c>
      <c r="H54" s="132">
        <f t="shared" si="30"/>
        <v>15000</v>
      </c>
      <c r="I54" s="132">
        <f t="shared" si="30"/>
        <v>15000</v>
      </c>
    </row>
    <row r="55" spans="1:9" ht="14.45" customHeight="1" x14ac:dyDescent="0.25">
      <c r="A55" s="238" t="s">
        <v>79</v>
      </c>
      <c r="B55" s="239"/>
      <c r="C55" s="240"/>
      <c r="D55" s="70" t="s">
        <v>10</v>
      </c>
      <c r="E55" s="124">
        <f>SUM(E56)</f>
        <v>15790</v>
      </c>
      <c r="F55" s="125">
        <f t="shared" ref="F55:I55" si="31">SUM(F56)</f>
        <v>12420</v>
      </c>
      <c r="G55" s="125">
        <f t="shared" si="31"/>
        <v>14400</v>
      </c>
      <c r="H55" s="125">
        <f t="shared" si="31"/>
        <v>14400</v>
      </c>
      <c r="I55" s="125">
        <f t="shared" si="31"/>
        <v>14400</v>
      </c>
    </row>
    <row r="56" spans="1:9" ht="14.45" customHeight="1" x14ac:dyDescent="0.25">
      <c r="A56" s="238" t="s">
        <v>78</v>
      </c>
      <c r="B56" s="239"/>
      <c r="C56" s="240"/>
      <c r="D56" s="70" t="s">
        <v>26</v>
      </c>
      <c r="E56" s="8">
        <v>15790</v>
      </c>
      <c r="F56" s="125">
        <v>12420</v>
      </c>
      <c r="G56" s="9">
        <v>14400</v>
      </c>
      <c r="H56" s="9">
        <v>14400</v>
      </c>
      <c r="I56" s="9">
        <v>14400</v>
      </c>
    </row>
    <row r="57" spans="1:9" ht="14.45" customHeight="1" x14ac:dyDescent="0.25">
      <c r="A57" s="244" t="s">
        <v>83</v>
      </c>
      <c r="B57" s="245"/>
      <c r="C57" s="246"/>
      <c r="D57" s="75" t="s">
        <v>84</v>
      </c>
      <c r="E57" s="124">
        <v>10875</v>
      </c>
      <c r="F57" s="125">
        <v>600</v>
      </c>
      <c r="G57" s="125">
        <v>600</v>
      </c>
      <c r="H57" s="125">
        <v>600</v>
      </c>
      <c r="I57" s="125">
        <v>600</v>
      </c>
    </row>
    <row r="58" spans="1:9" ht="14.45" customHeight="1" x14ac:dyDescent="0.25">
      <c r="A58" s="232" t="s">
        <v>132</v>
      </c>
      <c r="B58" s="233"/>
      <c r="C58" s="234"/>
      <c r="D58" s="126" t="s">
        <v>133</v>
      </c>
      <c r="E58" s="134">
        <f>E59</f>
        <v>1027</v>
      </c>
      <c r="F58" s="132">
        <f>F59</f>
        <v>409</v>
      </c>
      <c r="G58" s="135"/>
      <c r="H58" s="135"/>
      <c r="I58" s="135"/>
    </row>
    <row r="59" spans="1:9" ht="14.45" customHeight="1" x14ac:dyDescent="0.25">
      <c r="A59" s="238" t="s">
        <v>78</v>
      </c>
      <c r="B59" s="239"/>
      <c r="C59" s="240"/>
      <c r="D59" s="103" t="s">
        <v>26</v>
      </c>
      <c r="E59" s="8">
        <v>1027</v>
      </c>
      <c r="F59" s="125">
        <v>409</v>
      </c>
      <c r="G59" s="9"/>
      <c r="H59" s="9"/>
      <c r="I59" s="9"/>
    </row>
    <row r="60" spans="1:9" s="92" customFormat="1" ht="14.45" customHeight="1" x14ac:dyDescent="0.25">
      <c r="A60" s="229" t="s">
        <v>100</v>
      </c>
      <c r="B60" s="230"/>
      <c r="C60" s="231"/>
      <c r="D60" s="76" t="s">
        <v>74</v>
      </c>
      <c r="E60" s="83">
        <f>SUM(E61,E67)</f>
        <v>64134</v>
      </c>
      <c r="F60" s="84">
        <f t="shared" ref="F60:I60" si="32">SUM(F61,F67)</f>
        <v>71460</v>
      </c>
      <c r="G60" s="84">
        <f t="shared" si="32"/>
        <v>80000</v>
      </c>
      <c r="H60" s="84">
        <f t="shared" si="32"/>
        <v>80000</v>
      </c>
      <c r="I60" s="84">
        <f t="shared" si="32"/>
        <v>80000</v>
      </c>
    </row>
    <row r="61" spans="1:9" x14ac:dyDescent="0.25">
      <c r="A61" s="247" t="s">
        <v>90</v>
      </c>
      <c r="B61" s="248"/>
      <c r="C61" s="249"/>
      <c r="D61" s="126" t="s">
        <v>127</v>
      </c>
      <c r="E61" s="133">
        <f>SUM(E62,E66)</f>
        <v>62986</v>
      </c>
      <c r="F61" s="132">
        <f t="shared" ref="F61:I61" si="33">SUM(F62,F66)</f>
        <v>70000</v>
      </c>
      <c r="G61" s="132">
        <f t="shared" si="33"/>
        <v>80000</v>
      </c>
      <c r="H61" s="132">
        <f t="shared" si="33"/>
        <v>80000</v>
      </c>
      <c r="I61" s="132">
        <f t="shared" si="33"/>
        <v>80000</v>
      </c>
    </row>
    <row r="62" spans="1:9" x14ac:dyDescent="0.25">
      <c r="A62" s="252">
        <v>3</v>
      </c>
      <c r="B62" s="253"/>
      <c r="C62" s="254"/>
      <c r="D62" s="62" t="s">
        <v>10</v>
      </c>
      <c r="E62" s="124">
        <f>SUM(E63:E65)</f>
        <v>59789</v>
      </c>
      <c r="F62" s="125">
        <f>SUM(F63:F65)</f>
        <v>64000</v>
      </c>
      <c r="G62" s="125">
        <f>SUM(G63:G65)</f>
        <v>69500</v>
      </c>
      <c r="H62" s="125">
        <f t="shared" ref="H62:I62" si="34">SUM(H63:H65)</f>
        <v>69500</v>
      </c>
      <c r="I62" s="125">
        <f t="shared" si="34"/>
        <v>69500</v>
      </c>
    </row>
    <row r="63" spans="1:9" x14ac:dyDescent="0.25">
      <c r="A63" s="252">
        <v>31</v>
      </c>
      <c r="B63" s="253"/>
      <c r="C63" s="254"/>
      <c r="D63" s="62" t="s">
        <v>11</v>
      </c>
      <c r="E63" s="8">
        <v>1120</v>
      </c>
      <c r="F63" s="9">
        <v>4000</v>
      </c>
      <c r="G63" s="9">
        <v>4000</v>
      </c>
      <c r="H63" s="9">
        <v>4000</v>
      </c>
      <c r="I63" s="9">
        <v>4000</v>
      </c>
    </row>
    <row r="64" spans="1:9" x14ac:dyDescent="0.25">
      <c r="A64" s="252">
        <v>32</v>
      </c>
      <c r="B64" s="253"/>
      <c r="C64" s="254"/>
      <c r="D64" s="62" t="s">
        <v>26</v>
      </c>
      <c r="E64" s="8">
        <v>57567</v>
      </c>
      <c r="F64" s="9">
        <v>59000</v>
      </c>
      <c r="G64" s="9">
        <v>64000</v>
      </c>
      <c r="H64" s="9">
        <v>64000</v>
      </c>
      <c r="I64" s="9">
        <v>64000</v>
      </c>
    </row>
    <row r="65" spans="1:9" x14ac:dyDescent="0.25">
      <c r="A65" s="252">
        <v>34</v>
      </c>
      <c r="B65" s="253"/>
      <c r="C65" s="254"/>
      <c r="D65" s="62" t="s">
        <v>70</v>
      </c>
      <c r="E65" s="8">
        <v>1102</v>
      </c>
      <c r="F65" s="9">
        <v>1000</v>
      </c>
      <c r="G65" s="9">
        <v>1500</v>
      </c>
      <c r="H65" s="9">
        <v>1500</v>
      </c>
      <c r="I65" s="9">
        <v>1500</v>
      </c>
    </row>
    <row r="66" spans="1:9" x14ac:dyDescent="0.25">
      <c r="A66" s="252">
        <v>42</v>
      </c>
      <c r="B66" s="253"/>
      <c r="C66" s="254"/>
      <c r="D66" s="71" t="s">
        <v>97</v>
      </c>
      <c r="E66" s="124">
        <v>3197</v>
      </c>
      <c r="F66" s="125">
        <v>6000</v>
      </c>
      <c r="G66" s="125">
        <v>10500</v>
      </c>
      <c r="H66" s="125">
        <v>10500</v>
      </c>
      <c r="I66" s="125">
        <v>10500</v>
      </c>
    </row>
    <row r="67" spans="1:9" ht="14.45" customHeight="1" x14ac:dyDescent="0.25">
      <c r="A67" s="232" t="s">
        <v>125</v>
      </c>
      <c r="B67" s="233"/>
      <c r="C67" s="234"/>
      <c r="D67" s="129" t="s">
        <v>126</v>
      </c>
      <c r="E67" s="133">
        <f>E68</f>
        <v>1148</v>
      </c>
      <c r="F67" s="132">
        <f t="shared" ref="F67:I67" si="35">F68</f>
        <v>1460</v>
      </c>
      <c r="G67" s="132">
        <f t="shared" si="35"/>
        <v>0</v>
      </c>
      <c r="H67" s="132">
        <f t="shared" si="35"/>
        <v>0</v>
      </c>
      <c r="I67" s="132">
        <f t="shared" si="35"/>
        <v>0</v>
      </c>
    </row>
    <row r="68" spans="1:9" x14ac:dyDescent="0.25">
      <c r="A68" s="238" t="s">
        <v>79</v>
      </c>
      <c r="B68" s="239"/>
      <c r="C68" s="240"/>
      <c r="D68" s="71" t="s">
        <v>10</v>
      </c>
      <c r="E68" s="124">
        <f>SUM(E69)</f>
        <v>1148</v>
      </c>
      <c r="F68" s="125">
        <f>SUM(F69)</f>
        <v>1460</v>
      </c>
      <c r="G68" s="125">
        <f t="shared" ref="G68:I68" si="36">SUM(G69)</f>
        <v>0</v>
      </c>
      <c r="H68" s="125">
        <f t="shared" si="36"/>
        <v>0</v>
      </c>
      <c r="I68" s="125">
        <f t="shared" si="36"/>
        <v>0</v>
      </c>
    </row>
    <row r="69" spans="1:9" x14ac:dyDescent="0.25">
      <c r="A69" s="72" t="s">
        <v>78</v>
      </c>
      <c r="B69" s="73"/>
      <c r="C69" s="74"/>
      <c r="D69" s="71" t="s">
        <v>26</v>
      </c>
      <c r="E69" s="204">
        <v>1148</v>
      </c>
      <c r="F69" s="9">
        <v>1460</v>
      </c>
      <c r="G69" s="9"/>
      <c r="H69" s="9"/>
      <c r="I69" s="9"/>
    </row>
    <row r="70" spans="1:9" s="92" customFormat="1" ht="20.45" customHeight="1" x14ac:dyDescent="0.25">
      <c r="A70" s="229" t="s">
        <v>107</v>
      </c>
      <c r="B70" s="230"/>
      <c r="C70" s="231"/>
      <c r="D70" s="76" t="s">
        <v>108</v>
      </c>
      <c r="E70" s="83">
        <f>SUM(E71)</f>
        <v>1755</v>
      </c>
      <c r="F70" s="84">
        <f>SUM(F71)</f>
        <v>1814</v>
      </c>
      <c r="G70" s="84">
        <f t="shared" ref="G70:I70" si="37">SUM(G71)</f>
        <v>1815</v>
      </c>
      <c r="H70" s="84">
        <f t="shared" si="37"/>
        <v>1815</v>
      </c>
      <c r="I70" s="84">
        <f t="shared" si="37"/>
        <v>1815</v>
      </c>
    </row>
    <row r="71" spans="1:9" x14ac:dyDescent="0.25">
      <c r="A71" s="232" t="s">
        <v>92</v>
      </c>
      <c r="B71" s="233"/>
      <c r="C71" s="234"/>
      <c r="D71" s="126" t="s">
        <v>76</v>
      </c>
      <c r="E71" s="133">
        <f>E72</f>
        <v>1755</v>
      </c>
      <c r="F71" s="132">
        <f t="shared" ref="F71:I71" si="38">F72</f>
        <v>1814</v>
      </c>
      <c r="G71" s="132">
        <f t="shared" si="38"/>
        <v>1815</v>
      </c>
      <c r="H71" s="132">
        <f t="shared" si="38"/>
        <v>1815</v>
      </c>
      <c r="I71" s="132">
        <f t="shared" si="38"/>
        <v>1815</v>
      </c>
    </row>
    <row r="72" spans="1:9" x14ac:dyDescent="0.25">
      <c r="A72" s="72" t="s">
        <v>79</v>
      </c>
      <c r="B72" s="73"/>
      <c r="C72" s="74"/>
      <c r="D72" s="71" t="s">
        <v>10</v>
      </c>
      <c r="E72" s="124">
        <f>SUM(E73)</f>
        <v>1755</v>
      </c>
      <c r="F72" s="125">
        <f t="shared" ref="F72:I72" si="39">SUM(F73)</f>
        <v>1814</v>
      </c>
      <c r="G72" s="125">
        <f t="shared" si="39"/>
        <v>1815</v>
      </c>
      <c r="H72" s="125">
        <f t="shared" si="39"/>
        <v>1815</v>
      </c>
      <c r="I72" s="125">
        <f t="shared" si="39"/>
        <v>1815</v>
      </c>
    </row>
    <row r="73" spans="1:9" x14ac:dyDescent="0.25">
      <c r="A73" s="184" t="s">
        <v>109</v>
      </c>
      <c r="B73" s="185"/>
      <c r="C73" s="186"/>
      <c r="D73" s="182" t="s">
        <v>110</v>
      </c>
      <c r="E73" s="124">
        <v>1755</v>
      </c>
      <c r="F73" s="125">
        <v>1814</v>
      </c>
      <c r="G73" s="125">
        <v>1815</v>
      </c>
      <c r="H73" s="125">
        <v>1815</v>
      </c>
      <c r="I73" s="125">
        <v>1815</v>
      </c>
    </row>
    <row r="74" spans="1:9" ht="14.45" customHeight="1" x14ac:dyDescent="0.25">
      <c r="A74" s="229" t="s">
        <v>155</v>
      </c>
      <c r="B74" s="230"/>
      <c r="C74" s="231"/>
      <c r="D74" s="183" t="s">
        <v>156</v>
      </c>
      <c r="E74" s="83">
        <f>SUM(E75,E78,E81,E84)</f>
        <v>118000</v>
      </c>
      <c r="F74" s="84">
        <f>SUM(F75,F78,F81,F84)</f>
        <v>0</v>
      </c>
      <c r="G74" s="84">
        <f t="shared" ref="G74:I74" si="40">SUM(G75,G78,G81,G84)</f>
        <v>0</v>
      </c>
      <c r="H74" s="84">
        <f t="shared" si="40"/>
        <v>0</v>
      </c>
      <c r="I74" s="84">
        <f t="shared" si="40"/>
        <v>0</v>
      </c>
    </row>
    <row r="75" spans="1:9" ht="14.45" customHeight="1" x14ac:dyDescent="0.25">
      <c r="A75" s="232" t="s">
        <v>106</v>
      </c>
      <c r="B75" s="233"/>
      <c r="C75" s="234"/>
      <c r="D75" s="126" t="s">
        <v>85</v>
      </c>
      <c r="E75" s="133">
        <f>E76</f>
        <v>38407</v>
      </c>
      <c r="F75" s="132">
        <f t="shared" ref="F75:I75" si="41">F76</f>
        <v>0</v>
      </c>
      <c r="G75" s="132">
        <f t="shared" si="41"/>
        <v>0</v>
      </c>
      <c r="H75" s="132">
        <f t="shared" si="41"/>
        <v>0</v>
      </c>
      <c r="I75" s="132">
        <f t="shared" si="41"/>
        <v>0</v>
      </c>
    </row>
    <row r="76" spans="1:9" x14ac:dyDescent="0.25">
      <c r="A76" s="184" t="s">
        <v>176</v>
      </c>
      <c r="B76" s="185"/>
      <c r="C76" s="186"/>
      <c r="D76" s="182" t="s">
        <v>112</v>
      </c>
      <c r="E76" s="124">
        <f>SUM(E77)</f>
        <v>38407</v>
      </c>
      <c r="F76" s="125">
        <f t="shared" ref="F76" si="42">SUM(F77)</f>
        <v>0</v>
      </c>
      <c r="G76" s="125">
        <f t="shared" ref="G76" si="43">SUM(G77)</f>
        <v>0</v>
      </c>
      <c r="H76" s="125">
        <f t="shared" ref="H76" si="44">SUM(H77)</f>
        <v>0</v>
      </c>
      <c r="I76" s="125">
        <f t="shared" ref="I76" si="45">SUM(I77)</f>
        <v>0</v>
      </c>
    </row>
    <row r="77" spans="1:9" x14ac:dyDescent="0.25">
      <c r="A77" s="184" t="s">
        <v>157</v>
      </c>
      <c r="B77" s="185"/>
      <c r="C77" s="186"/>
      <c r="D77" s="182" t="s">
        <v>112</v>
      </c>
      <c r="E77" s="124">
        <v>38407</v>
      </c>
      <c r="F77" s="125">
        <v>0</v>
      </c>
      <c r="G77" s="125">
        <v>0</v>
      </c>
      <c r="H77" s="125">
        <v>0</v>
      </c>
      <c r="I77" s="125">
        <v>0</v>
      </c>
    </row>
    <row r="78" spans="1:9" ht="14.45" customHeight="1" x14ac:dyDescent="0.25">
      <c r="A78" s="232" t="s">
        <v>159</v>
      </c>
      <c r="B78" s="233"/>
      <c r="C78" s="234"/>
      <c r="D78" s="126" t="s">
        <v>160</v>
      </c>
      <c r="E78" s="133">
        <f>E79</f>
        <v>0</v>
      </c>
      <c r="F78" s="132">
        <f t="shared" ref="F78:I78" si="46">F79</f>
        <v>0</v>
      </c>
      <c r="G78" s="132">
        <f t="shared" si="46"/>
        <v>0</v>
      </c>
      <c r="H78" s="132">
        <f t="shared" si="46"/>
        <v>0</v>
      </c>
      <c r="I78" s="132">
        <f t="shared" si="46"/>
        <v>0</v>
      </c>
    </row>
    <row r="79" spans="1:9" x14ac:dyDescent="0.25">
      <c r="A79" s="184" t="s">
        <v>176</v>
      </c>
      <c r="B79" s="185"/>
      <c r="C79" s="186"/>
      <c r="D79" s="182" t="s">
        <v>112</v>
      </c>
      <c r="E79" s="124">
        <f>SUM(E80)</f>
        <v>0</v>
      </c>
      <c r="F79" s="125">
        <f t="shared" ref="F79" si="47">SUM(F80)</f>
        <v>0</v>
      </c>
      <c r="G79" s="125">
        <f t="shared" ref="G79:H79" si="48">SUM(G80)</f>
        <v>0</v>
      </c>
      <c r="H79" s="125">
        <f t="shared" si="48"/>
        <v>0</v>
      </c>
      <c r="I79" s="125">
        <f t="shared" ref="I79" si="49">SUM(I80)</f>
        <v>0</v>
      </c>
    </row>
    <row r="80" spans="1:9" x14ac:dyDescent="0.25">
      <c r="A80" s="184" t="s">
        <v>157</v>
      </c>
      <c r="B80" s="185"/>
      <c r="C80" s="186"/>
      <c r="D80" s="182" t="s">
        <v>112</v>
      </c>
      <c r="E80" s="124">
        <v>0</v>
      </c>
      <c r="F80" s="125">
        <v>0</v>
      </c>
      <c r="G80" s="125">
        <v>0</v>
      </c>
      <c r="H80" s="125">
        <v>0</v>
      </c>
      <c r="I80" s="125">
        <v>0</v>
      </c>
    </row>
    <row r="81" spans="1:9" ht="17.45" customHeight="1" x14ac:dyDescent="0.25">
      <c r="A81" s="232" t="s">
        <v>92</v>
      </c>
      <c r="B81" s="233"/>
      <c r="C81" s="234"/>
      <c r="D81" s="190" t="s">
        <v>76</v>
      </c>
      <c r="E81" s="134">
        <f>E82</f>
        <v>79593</v>
      </c>
      <c r="F81" s="135">
        <f t="shared" ref="F81:I81" si="50">F82</f>
        <v>0</v>
      </c>
      <c r="G81" s="135">
        <f t="shared" si="50"/>
        <v>0</v>
      </c>
      <c r="H81" s="135">
        <f t="shared" si="50"/>
        <v>0</v>
      </c>
      <c r="I81" s="135">
        <f t="shared" si="50"/>
        <v>0</v>
      </c>
    </row>
    <row r="82" spans="1:9" x14ac:dyDescent="0.25">
      <c r="A82" s="184" t="s">
        <v>157</v>
      </c>
      <c r="B82" s="185"/>
      <c r="C82" s="186"/>
      <c r="D82" s="182" t="s">
        <v>112</v>
      </c>
      <c r="E82" s="124">
        <f>SUM(E83)</f>
        <v>79593</v>
      </c>
      <c r="F82" s="125">
        <f t="shared" ref="F82" si="51">SUM(F83)</f>
        <v>0</v>
      </c>
      <c r="G82" s="125">
        <f t="shared" ref="G82" si="52">SUM(G83)</f>
        <v>0</v>
      </c>
      <c r="H82" s="125">
        <f t="shared" ref="H82" si="53">SUM(H83)</f>
        <v>0</v>
      </c>
      <c r="I82" s="125">
        <f t="shared" ref="I82" si="54">SUM(I83)</f>
        <v>0</v>
      </c>
    </row>
    <row r="83" spans="1:9" x14ac:dyDescent="0.25">
      <c r="A83" s="184" t="s">
        <v>158</v>
      </c>
      <c r="B83" s="185"/>
      <c r="C83" s="186"/>
      <c r="D83" s="182" t="s">
        <v>112</v>
      </c>
      <c r="E83" s="124">
        <v>79593</v>
      </c>
      <c r="F83" s="125">
        <v>0</v>
      </c>
      <c r="G83" s="125">
        <v>0</v>
      </c>
      <c r="H83" s="125">
        <v>0</v>
      </c>
      <c r="I83" s="125">
        <v>0</v>
      </c>
    </row>
    <row r="84" spans="1:9" ht="14.45" customHeight="1" x14ac:dyDescent="0.25">
      <c r="A84" s="232" t="s">
        <v>166</v>
      </c>
      <c r="B84" s="233"/>
      <c r="C84" s="234"/>
      <c r="D84" s="190" t="s">
        <v>167</v>
      </c>
      <c r="E84" s="134">
        <f>E85</f>
        <v>0</v>
      </c>
      <c r="F84" s="135">
        <f t="shared" ref="F84:I84" si="55">F85</f>
        <v>0</v>
      </c>
      <c r="G84" s="135">
        <f t="shared" si="55"/>
        <v>0</v>
      </c>
      <c r="H84" s="135">
        <f t="shared" si="55"/>
        <v>0</v>
      </c>
      <c r="I84" s="135">
        <f t="shared" si="55"/>
        <v>0</v>
      </c>
    </row>
    <row r="85" spans="1:9" x14ac:dyDescent="0.25">
      <c r="A85" s="184" t="s">
        <v>157</v>
      </c>
      <c r="B85" s="185"/>
      <c r="C85" s="186"/>
      <c r="D85" s="182" t="s">
        <v>112</v>
      </c>
      <c r="E85" s="124">
        <f>SUM(E86)</f>
        <v>0</v>
      </c>
      <c r="F85" s="125">
        <f t="shared" ref="F85" si="56">SUM(F86)</f>
        <v>0</v>
      </c>
      <c r="G85" s="125">
        <f t="shared" ref="G85" si="57">SUM(G86)</f>
        <v>0</v>
      </c>
      <c r="H85" s="125">
        <f t="shared" ref="H85" si="58">SUM(H86)</f>
        <v>0</v>
      </c>
      <c r="I85" s="125">
        <f t="shared" ref="I85" si="59">SUM(I86)</f>
        <v>0</v>
      </c>
    </row>
    <row r="86" spans="1:9" x14ac:dyDescent="0.25">
      <c r="A86" s="184" t="s">
        <v>158</v>
      </c>
      <c r="B86" s="185"/>
      <c r="C86" s="186"/>
      <c r="D86" s="182" t="s">
        <v>112</v>
      </c>
      <c r="E86" s="124">
        <v>0</v>
      </c>
      <c r="F86" s="125">
        <v>0</v>
      </c>
      <c r="G86" s="125">
        <v>0</v>
      </c>
      <c r="H86" s="125">
        <v>0</v>
      </c>
      <c r="I86" s="125">
        <v>0</v>
      </c>
    </row>
    <row r="87" spans="1:9" ht="16.149999999999999" customHeight="1" x14ac:dyDescent="0.25">
      <c r="A87" s="272" t="s">
        <v>164</v>
      </c>
      <c r="B87" s="273"/>
      <c r="C87" s="274"/>
      <c r="D87" s="89" t="s">
        <v>165</v>
      </c>
      <c r="E87" s="90">
        <f>SUM(E88)</f>
        <v>29999</v>
      </c>
      <c r="F87" s="91">
        <f>SUM(F88)</f>
        <v>0</v>
      </c>
      <c r="G87" s="91">
        <f t="shared" ref="G87:I87" si="60">SUM(G88)</f>
        <v>0</v>
      </c>
      <c r="H87" s="91">
        <f t="shared" si="60"/>
        <v>0</v>
      </c>
      <c r="I87" s="91">
        <f t="shared" si="60"/>
        <v>0</v>
      </c>
    </row>
    <row r="88" spans="1:9" ht="14.45" customHeight="1" x14ac:dyDescent="0.25">
      <c r="A88" s="229" t="s">
        <v>162</v>
      </c>
      <c r="B88" s="230"/>
      <c r="C88" s="231"/>
      <c r="D88" s="183" t="s">
        <v>163</v>
      </c>
      <c r="E88" s="83">
        <f>E89</f>
        <v>29999</v>
      </c>
      <c r="F88" s="84">
        <f>F89</f>
        <v>0</v>
      </c>
      <c r="G88" s="84">
        <f t="shared" ref="G88:I88" si="61">G89</f>
        <v>0</v>
      </c>
      <c r="H88" s="84">
        <f t="shared" si="61"/>
        <v>0</v>
      </c>
      <c r="I88" s="84">
        <f t="shared" si="61"/>
        <v>0</v>
      </c>
    </row>
    <row r="89" spans="1:9" ht="14.45" customHeight="1" x14ac:dyDescent="0.25">
      <c r="A89" s="232" t="s">
        <v>106</v>
      </c>
      <c r="B89" s="233"/>
      <c r="C89" s="234"/>
      <c r="D89" s="126" t="s">
        <v>85</v>
      </c>
      <c r="E89" s="133">
        <f>E90+E92</f>
        <v>29999</v>
      </c>
      <c r="F89" s="132">
        <f t="shared" ref="F89:I89" si="62">F90</f>
        <v>0</v>
      </c>
      <c r="G89" s="132">
        <f t="shared" si="62"/>
        <v>0</v>
      </c>
      <c r="H89" s="132">
        <f t="shared" si="62"/>
        <v>0</v>
      </c>
      <c r="I89" s="132">
        <f t="shared" si="62"/>
        <v>0</v>
      </c>
    </row>
    <row r="90" spans="1:9" x14ac:dyDescent="0.25">
      <c r="A90" s="238" t="s">
        <v>79</v>
      </c>
      <c r="B90" s="239"/>
      <c r="C90" s="240"/>
      <c r="D90" s="182" t="s">
        <v>10</v>
      </c>
      <c r="E90" s="124">
        <f>SUM(E91)</f>
        <v>18900</v>
      </c>
      <c r="F90" s="125">
        <f t="shared" ref="F90" si="63">SUM(F91)</f>
        <v>0</v>
      </c>
      <c r="G90" s="125">
        <f t="shared" ref="G90" si="64">SUM(G91)</f>
        <v>0</v>
      </c>
      <c r="H90" s="125">
        <f t="shared" ref="H90" si="65">SUM(H91)</f>
        <v>0</v>
      </c>
      <c r="I90" s="125">
        <f t="shared" ref="I90" si="66">SUM(I91)</f>
        <v>0</v>
      </c>
    </row>
    <row r="91" spans="1:9" x14ac:dyDescent="0.25">
      <c r="A91" s="184" t="s">
        <v>78</v>
      </c>
      <c r="B91" s="185"/>
      <c r="C91" s="186"/>
      <c r="D91" s="182" t="s">
        <v>26</v>
      </c>
      <c r="E91" s="124">
        <v>18900</v>
      </c>
      <c r="F91" s="125">
        <v>0</v>
      </c>
      <c r="G91" s="125">
        <v>0</v>
      </c>
      <c r="H91" s="125">
        <v>0</v>
      </c>
      <c r="I91" s="125">
        <v>0</v>
      </c>
    </row>
    <row r="92" spans="1:9" x14ac:dyDescent="0.25">
      <c r="A92" s="191" t="s">
        <v>157</v>
      </c>
      <c r="B92" s="191"/>
      <c r="C92" s="192"/>
      <c r="D92" s="97" t="s">
        <v>112</v>
      </c>
      <c r="E92" s="125">
        <v>11099</v>
      </c>
      <c r="F92" s="125"/>
      <c r="G92" s="125"/>
      <c r="H92" s="125"/>
      <c r="I92" s="125"/>
    </row>
    <row r="93" spans="1:9" x14ac:dyDescent="0.25">
      <c r="A93" s="255" t="s">
        <v>111</v>
      </c>
      <c r="B93" s="255"/>
      <c r="C93" s="256"/>
      <c r="D93" s="197"/>
      <c r="E93" s="194">
        <f>SUM(E6,E34,E87)</f>
        <v>2309449</v>
      </c>
      <c r="F93" s="193">
        <f>SUM(F6,F34,F87)</f>
        <v>2297364</v>
      </c>
      <c r="G93" s="194">
        <f>SUM(G6,G34)</f>
        <v>2276340</v>
      </c>
      <c r="H93" s="195">
        <f>SUM(H6,H34)</f>
        <v>2276340</v>
      </c>
      <c r="I93" s="196">
        <f>SUM(I6,I34)</f>
        <v>2276340</v>
      </c>
    </row>
    <row r="95" spans="1:9" x14ac:dyDescent="0.25">
      <c r="A95" s="250"/>
      <c r="B95" s="251"/>
      <c r="C95" s="251"/>
    </row>
    <row r="96" spans="1:9" x14ac:dyDescent="0.25">
      <c r="E96" s="98"/>
    </row>
  </sheetData>
  <mergeCells count="72">
    <mergeCell ref="A89:C89"/>
    <mergeCell ref="A90:C90"/>
    <mergeCell ref="A87:C87"/>
    <mergeCell ref="A84:C84"/>
    <mergeCell ref="A74:C74"/>
    <mergeCell ref="A75:C75"/>
    <mergeCell ref="A78:C78"/>
    <mergeCell ref="A81:C81"/>
    <mergeCell ref="A88:C88"/>
    <mergeCell ref="A36:C36"/>
    <mergeCell ref="A40:C40"/>
    <mergeCell ref="A38:C38"/>
    <mergeCell ref="A15:C15"/>
    <mergeCell ref="A19:C19"/>
    <mergeCell ref="A20:C20"/>
    <mergeCell ref="A21:C21"/>
    <mergeCell ref="A16:C16"/>
    <mergeCell ref="A22:C22"/>
    <mergeCell ref="A23:C23"/>
    <mergeCell ref="A24:C24"/>
    <mergeCell ref="A25:C25"/>
    <mergeCell ref="A26:C26"/>
    <mergeCell ref="A34:C34"/>
    <mergeCell ref="A35:C35"/>
    <mergeCell ref="A33:C33"/>
    <mergeCell ref="A49:C49"/>
    <mergeCell ref="A50:C50"/>
    <mergeCell ref="A51:C51"/>
    <mergeCell ref="A58:C58"/>
    <mergeCell ref="A59:C59"/>
    <mergeCell ref="A6:C6"/>
    <mergeCell ref="A7:C7"/>
    <mergeCell ref="A1:I1"/>
    <mergeCell ref="A3:I3"/>
    <mergeCell ref="A5:C5"/>
    <mergeCell ref="A8:C8"/>
    <mergeCell ref="A9:C9"/>
    <mergeCell ref="A12:C12"/>
    <mergeCell ref="A10:C10"/>
    <mergeCell ref="A11:C11"/>
    <mergeCell ref="A71:C71"/>
    <mergeCell ref="A95:C95"/>
    <mergeCell ref="A27:C27"/>
    <mergeCell ref="A62:C62"/>
    <mergeCell ref="A63:C63"/>
    <mergeCell ref="A64:C64"/>
    <mergeCell ref="A65:C65"/>
    <mergeCell ref="A67:C67"/>
    <mergeCell ref="A66:C66"/>
    <mergeCell ref="A93:C93"/>
    <mergeCell ref="A68:C68"/>
    <mergeCell ref="A60:C60"/>
    <mergeCell ref="A37:C37"/>
    <mergeCell ref="A57:C57"/>
    <mergeCell ref="A28:C28"/>
    <mergeCell ref="A44:C44"/>
    <mergeCell ref="A29:C29"/>
    <mergeCell ref="A30:C30"/>
    <mergeCell ref="A31:C31"/>
    <mergeCell ref="A32:C32"/>
    <mergeCell ref="A70:C70"/>
    <mergeCell ref="A39:C39"/>
    <mergeCell ref="A41:C41"/>
    <mergeCell ref="A53:C53"/>
    <mergeCell ref="A54:C54"/>
    <mergeCell ref="A45:C45"/>
    <mergeCell ref="A43:C43"/>
    <mergeCell ref="A61:C61"/>
    <mergeCell ref="A56:C56"/>
    <mergeCell ref="A55:C55"/>
    <mergeCell ref="A46:C46"/>
    <mergeCell ref="A48:C48"/>
  </mergeCells>
  <pageMargins left="0.7" right="0.7" top="0.75" bottom="0.75" header="0.3" footer="0.3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Renata Lujak Grdović</cp:lastModifiedBy>
  <cp:lastPrinted>2024-10-01T07:21:48Z</cp:lastPrinted>
  <dcterms:created xsi:type="dcterms:W3CDTF">2022-08-12T12:51:27Z</dcterms:created>
  <dcterms:modified xsi:type="dcterms:W3CDTF">2025-12-02T09:08:39Z</dcterms:modified>
</cp:coreProperties>
</file>