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VI PODATCI NE BRISATI!!!\Desktop\"/>
    </mc:Choice>
  </mc:AlternateContent>
  <bookViews>
    <workbookView xWindow="0" yWindow="0" windowWidth="28800" windowHeight="13725" tabRatio="789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0" l="1"/>
  <c r="F28" i="10"/>
  <c r="J13" i="10" l="1"/>
  <c r="I13" i="10"/>
  <c r="H13" i="10"/>
  <c r="G13" i="10"/>
  <c r="F13" i="10"/>
  <c r="J12" i="10"/>
  <c r="I12" i="10"/>
  <c r="H12" i="10"/>
  <c r="G12" i="10"/>
  <c r="F12" i="10"/>
  <c r="J9" i="10"/>
  <c r="I9" i="10"/>
  <c r="H9" i="10"/>
  <c r="G9" i="10"/>
  <c r="F9" i="10"/>
  <c r="B41" i="8"/>
  <c r="B39" i="8"/>
  <c r="B38" i="8"/>
  <c r="B37" i="8"/>
  <c r="B36" i="8"/>
  <c r="B34" i="8"/>
  <c r="B32" i="8"/>
  <c r="B30" i="8"/>
  <c r="I40" i="7" l="1"/>
  <c r="H40" i="7"/>
  <c r="G40" i="7"/>
  <c r="F40" i="7"/>
  <c r="E40" i="7"/>
  <c r="I47" i="7"/>
  <c r="H47" i="7"/>
  <c r="G47" i="7"/>
  <c r="F47" i="7"/>
  <c r="E47" i="7"/>
  <c r="F49" i="7"/>
  <c r="E49" i="7"/>
  <c r="I50" i="7"/>
  <c r="H50" i="7"/>
  <c r="G50" i="7"/>
  <c r="F50" i="7"/>
  <c r="E50" i="7"/>
  <c r="I59" i="7"/>
  <c r="H59" i="7"/>
  <c r="G59" i="7"/>
  <c r="F59" i="7"/>
  <c r="E59" i="7"/>
  <c r="E69" i="7"/>
  <c r="I69" i="7"/>
  <c r="H69" i="7"/>
  <c r="G69" i="7"/>
  <c r="F69" i="7"/>
  <c r="I70" i="7"/>
  <c r="H70" i="7"/>
  <c r="G70" i="7"/>
  <c r="F70" i="7"/>
  <c r="E70" i="7"/>
  <c r="I66" i="7"/>
  <c r="H66" i="7"/>
  <c r="G66" i="7"/>
  <c r="F66" i="7"/>
  <c r="E66" i="7"/>
  <c r="I60" i="7"/>
  <c r="H60" i="7"/>
  <c r="G60" i="7"/>
  <c r="F60" i="7"/>
  <c r="E60" i="7"/>
  <c r="I52" i="7"/>
  <c r="H52" i="7"/>
  <c r="G52" i="7"/>
  <c r="F52" i="7"/>
  <c r="F57" i="7"/>
  <c r="E52" i="7"/>
  <c r="I53" i="7"/>
  <c r="H53" i="7"/>
  <c r="G53" i="7"/>
  <c r="F53" i="7"/>
  <c r="E53" i="7"/>
  <c r="I54" i="7"/>
  <c r="H54" i="7"/>
  <c r="G54" i="7"/>
  <c r="F54" i="7"/>
  <c r="E54" i="7"/>
  <c r="I44" i="7"/>
  <c r="H44" i="7"/>
  <c r="G44" i="7"/>
  <c r="F44" i="7"/>
  <c r="E44" i="7"/>
  <c r="I25" i="7"/>
  <c r="H25" i="7"/>
  <c r="G25" i="7"/>
  <c r="F25" i="7"/>
  <c r="E25" i="7"/>
  <c r="E31" i="7"/>
  <c r="F41" i="7"/>
  <c r="E41" i="7"/>
  <c r="I41" i="7"/>
  <c r="H41" i="7"/>
  <c r="G41" i="7"/>
  <c r="I37" i="7"/>
  <c r="H37" i="7"/>
  <c r="G37" i="7"/>
  <c r="F37" i="7"/>
  <c r="E37" i="7"/>
  <c r="I8" i="7"/>
  <c r="H8" i="7"/>
  <c r="G8" i="7"/>
  <c r="F8" i="7"/>
  <c r="I21" i="7"/>
  <c r="H21" i="7"/>
  <c r="G21" i="7"/>
  <c r="F21" i="7"/>
  <c r="E21" i="7"/>
  <c r="I16" i="7"/>
  <c r="H16" i="7"/>
  <c r="G16" i="7"/>
  <c r="F16" i="7"/>
  <c r="E16" i="7"/>
  <c r="F28" i="8"/>
  <c r="F40" i="8"/>
  <c r="E40" i="8"/>
  <c r="D40" i="8"/>
  <c r="C40" i="8"/>
  <c r="B40" i="8"/>
  <c r="F35" i="8"/>
  <c r="E35" i="8"/>
  <c r="E28" i="8" s="1"/>
  <c r="D35" i="8"/>
  <c r="D28" i="8" s="1"/>
  <c r="C35" i="8"/>
  <c r="B35" i="8"/>
  <c r="F33" i="8"/>
  <c r="E33" i="8"/>
  <c r="D33" i="8"/>
  <c r="C33" i="8"/>
  <c r="B33" i="8"/>
  <c r="F31" i="8"/>
  <c r="E31" i="8"/>
  <c r="D31" i="8"/>
  <c r="C31" i="8"/>
  <c r="B31" i="8"/>
  <c r="B10" i="8"/>
  <c r="F10" i="8"/>
  <c r="E10" i="8"/>
  <c r="D10" i="8"/>
  <c r="F15" i="8"/>
  <c r="E15" i="8"/>
  <c r="D15" i="8"/>
  <c r="C15" i="8"/>
  <c r="B15" i="8"/>
  <c r="B13" i="8"/>
  <c r="F13" i="8"/>
  <c r="E13" i="8"/>
  <c r="D13" i="8"/>
  <c r="C13" i="8"/>
  <c r="B11" i="8"/>
  <c r="F22" i="8"/>
  <c r="E22" i="8"/>
  <c r="D22" i="8"/>
  <c r="C22" i="8"/>
  <c r="B22" i="8"/>
  <c r="F17" i="8"/>
  <c r="E17" i="8"/>
  <c r="D17" i="8"/>
  <c r="C17" i="8"/>
  <c r="B17" i="8"/>
  <c r="F8" i="9" l="1"/>
  <c r="E8" i="9"/>
  <c r="D8" i="9"/>
  <c r="C8" i="9"/>
  <c r="B8" i="9"/>
  <c r="F18" i="9"/>
  <c r="E18" i="9"/>
  <c r="D18" i="9"/>
  <c r="C18" i="9"/>
  <c r="B18" i="9"/>
  <c r="D23" i="3"/>
  <c r="H10" i="3"/>
  <c r="G10" i="3"/>
  <c r="D10" i="3"/>
  <c r="F10" i="3"/>
  <c r="H16" i="3" l="1"/>
  <c r="G16" i="3"/>
  <c r="F16" i="3"/>
  <c r="E16" i="3"/>
  <c r="H11" i="3"/>
  <c r="G11" i="3"/>
  <c r="F11" i="3"/>
  <c r="E11" i="3"/>
  <c r="E10" i="3" s="1"/>
  <c r="D16" i="3"/>
  <c r="D11" i="3"/>
  <c r="F67" i="7" l="1"/>
  <c r="E30" i="7" l="1"/>
  <c r="E29" i="7" s="1"/>
  <c r="E9" i="7" l="1"/>
  <c r="E8" i="7" s="1"/>
  <c r="E17" i="7"/>
  <c r="E67" i="7"/>
  <c r="E7" i="7" l="1"/>
  <c r="I17" i="7"/>
  <c r="H17" i="7"/>
  <c r="G17" i="7"/>
  <c r="F17" i="7"/>
  <c r="E26" i="7"/>
  <c r="E24" i="7" s="1"/>
  <c r="I26" i="7"/>
  <c r="I24" i="7" s="1"/>
  <c r="H26" i="7"/>
  <c r="H24" i="7" s="1"/>
  <c r="G26" i="7"/>
  <c r="G24" i="7" s="1"/>
  <c r="F26" i="7"/>
  <c r="F24" i="7" s="1"/>
  <c r="G20" i="7"/>
  <c r="I61" i="7"/>
  <c r="H61" i="7"/>
  <c r="F61" i="7"/>
  <c r="F35" i="7" s="1"/>
  <c r="F73" i="7" s="1"/>
  <c r="E61" i="7"/>
  <c r="G61" i="7"/>
  <c r="I71" i="7"/>
  <c r="H71" i="7"/>
  <c r="G71" i="7"/>
  <c r="F71" i="7"/>
  <c r="E71" i="7"/>
  <c r="I35" i="7"/>
  <c r="I73" i="7" s="1"/>
  <c r="H35" i="7"/>
  <c r="H73" i="7" s="1"/>
  <c r="G35" i="7"/>
  <c r="G73" i="7" s="1"/>
  <c r="I42" i="7"/>
  <c r="H42" i="7"/>
  <c r="G42" i="7"/>
  <c r="F42" i="7"/>
  <c r="E42" i="7"/>
  <c r="E35" i="7" s="1"/>
  <c r="I38" i="7"/>
  <c r="I36" i="7" s="1"/>
  <c r="H38" i="7"/>
  <c r="H36" i="7" s="1"/>
  <c r="G38" i="7"/>
  <c r="G36" i="7" s="1"/>
  <c r="F38" i="7"/>
  <c r="F36" i="7" s="1"/>
  <c r="E38" i="7"/>
  <c r="E36" i="7" s="1"/>
  <c r="F22" i="7"/>
  <c r="F20" i="7" s="1"/>
  <c r="E22" i="7"/>
  <c r="E20" i="7" s="1"/>
  <c r="I22" i="7"/>
  <c r="I20" i="7" s="1"/>
  <c r="H22" i="7"/>
  <c r="H20" i="7" s="1"/>
  <c r="G22" i="7"/>
  <c r="F9" i="7"/>
  <c r="I9" i="7"/>
  <c r="H9" i="7"/>
  <c r="G9" i="7"/>
  <c r="G7" i="7" s="1"/>
  <c r="E6" i="7" l="1"/>
  <c r="E73" i="7" s="1"/>
  <c r="I7" i="7"/>
  <c r="I6" i="7" s="1"/>
  <c r="G6" i="7"/>
  <c r="H7" i="7"/>
  <c r="H6" i="7" s="1"/>
  <c r="F7" i="7"/>
  <c r="F6" i="7" s="1"/>
  <c r="C29" i="8"/>
  <c r="C28" i="8" s="1"/>
  <c r="B29" i="8"/>
  <c r="B28" i="8" s="1"/>
  <c r="F29" i="8"/>
  <c r="E29" i="8"/>
  <c r="D29" i="8"/>
  <c r="D29" i="3" l="1"/>
  <c r="H29" i="3"/>
  <c r="G29" i="3"/>
  <c r="F29" i="3"/>
  <c r="E29" i="3"/>
  <c r="D24" i="3"/>
  <c r="H24" i="3"/>
  <c r="H23" i="3" s="1"/>
  <c r="G24" i="3"/>
  <c r="G23" i="3" s="1"/>
  <c r="F24" i="3"/>
  <c r="F23" i="3" s="1"/>
  <c r="E24" i="3"/>
  <c r="E23" i="3" l="1"/>
  <c r="E12" i="8"/>
  <c r="E11" i="8" s="1"/>
  <c r="F11" i="8"/>
  <c r="D11" i="8"/>
  <c r="C11" i="8"/>
  <c r="C10" i="8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H14" i="10" s="1"/>
  <c r="G8" i="10"/>
  <c r="F8" i="10"/>
  <c r="G14" i="10" l="1"/>
  <c r="F14" i="10"/>
  <c r="F22" i="10" s="1"/>
  <c r="I14" i="10"/>
  <c r="I22" i="10" s="1"/>
  <c r="I28" i="10" s="1"/>
  <c r="I29" i="10" s="1"/>
  <c r="J14" i="10"/>
  <c r="J22" i="10" s="1"/>
  <c r="J28" i="10" s="1"/>
  <c r="J29" i="10" s="1"/>
  <c r="H22" i="10"/>
  <c r="H28" i="10" s="1"/>
  <c r="H29" i="10" s="1"/>
  <c r="G22" i="10"/>
  <c r="G28" i="10" s="1"/>
  <c r="G29" i="10" s="1"/>
</calcChain>
</file>

<file path=xl/sharedStrings.xml><?xml version="1.0" encoding="utf-8"?>
<sst xmlns="http://schemas.openxmlformats.org/spreadsheetml/2006/main" count="314" uniqueCount="163">
  <si>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</si>
  <si>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</si>
  <si>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</si>
  <si>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</si>
  <si>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</si>
  <si>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</si>
  <si>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</si>
  <si>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</si>
  <si>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</si>
  <si>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</si>
  <si>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</si>
  <si>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</si>
  <si>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</si>
  <si>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</si>
  <si>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</si>
  <si>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</si>
  <si>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</si>
  <si>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</si>
  <si>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</si>
  <si>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</si>
  <si>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</si>
  <si>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</si>
  <si>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</si>
  <si>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</si>
  <si>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</si>
  <si>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</si>
  <si>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</si>
  <si>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</si>
  <si>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</si>
  <si>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</si>
  <si>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</si>
  <si>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</si>
  <si>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</si>
  <si>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</si>
  <si>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</si>
  <si>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</si>
  <si>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</si>
  <si>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</si>
  <si>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</si>
  <si>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</si>
  <si>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</si>
  <si>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</si>
  <si>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</si>
  <si>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</si>
  <si>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</si>
  <si>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</si>
  <si>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</si>
  <si>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</si>
  <si>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</si>
  <si>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</si>
  <si>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</si>
  <si>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</si>
  <si>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</si>
  <si>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</si>
  <si>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</si>
  <si>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</si>
  <si>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</si>
  <si>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</si>
  <si>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</si>
  <si>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</si>
  <si>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</si>
  <si>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</si>
  <si>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</si>
  <si>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</si>
  <si>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</si>
  <si>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</si>
  <si>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</si>
  <si>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</si>
  <si>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</si>
  <si>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</si>
  <si>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</si>
  <si>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</si>
  <si>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</si>
  <si>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</si>
  <si>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</si>
  <si>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</si>
  <si>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</si>
  <si>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</si>
  <si>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</si>
  <si>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Rashodi za dodatna ulaganja na nefinancijskoj imovini</t>
  </si>
  <si>
    <t>Naknade građanima</t>
  </si>
  <si>
    <t xml:space="preserve">  32 Vlastiti prihodi</t>
  </si>
  <si>
    <t>DODATNE DJELATNOSTI SŠ</t>
  </si>
  <si>
    <t>Osiguravanje uvjeta rada za redovno poslovanje SŠ</t>
  </si>
  <si>
    <t>Ostale pomoći prorač.korisnici</t>
  </si>
  <si>
    <t>Decentralizirana sredstva</t>
  </si>
  <si>
    <t>32</t>
  </si>
  <si>
    <t>3</t>
  </si>
  <si>
    <t>Ostale aktivnosti SŠ</t>
  </si>
  <si>
    <t>Donacije</t>
  </si>
  <si>
    <t>Financiranje školskih projekata</t>
  </si>
  <si>
    <t>Fondovi EU Pror.korisnici</t>
  </si>
  <si>
    <t>42</t>
  </si>
  <si>
    <t>Oprema</t>
  </si>
  <si>
    <t>Opći prihodi i primici</t>
  </si>
  <si>
    <t>PROGRAM 1207</t>
  </si>
  <si>
    <t xml:space="preserve">Zakonski standard ustanova u obrazovanju </t>
  </si>
  <si>
    <t>Investicijska ulaganja u SŠ</t>
  </si>
  <si>
    <t>Izvor financiranja 4.4.1</t>
  </si>
  <si>
    <t>Izvor financiranja 3.2.1</t>
  </si>
  <si>
    <t>Izvor financiranja 6.2.1</t>
  </si>
  <si>
    <t>Izvor financiranja 5.8.1</t>
  </si>
  <si>
    <t>Kapitalni projekt K120707</t>
  </si>
  <si>
    <t>Aktivnost A120704</t>
  </si>
  <si>
    <t>Aktivnost A120706</t>
  </si>
  <si>
    <t>Kapitalna ulaganja u SŠ</t>
  </si>
  <si>
    <t>Rashodi nefinan.imovine</t>
  </si>
  <si>
    <t>Rashodi dugotrajne imovine</t>
  </si>
  <si>
    <t>PROGRAM 1208</t>
  </si>
  <si>
    <t>Aktivnost A120814</t>
  </si>
  <si>
    <t xml:space="preserve">Natjecanja iz znanja učenika </t>
  </si>
  <si>
    <t>Aktivnost A120803</t>
  </si>
  <si>
    <t>Aktivnost A120804</t>
  </si>
  <si>
    <t>Aktivnost A120813</t>
  </si>
  <si>
    <t xml:space="preserve">Pr.ustan.obr.iznad zakon.stand.  </t>
  </si>
  <si>
    <t>Izvor financiranja 1.1.1</t>
  </si>
  <si>
    <t>Izvor financiranja 5.9.1</t>
  </si>
  <si>
    <t>Aktivnost A120820</t>
  </si>
  <si>
    <t>Opskrba higijensim potrepštin.</t>
  </si>
  <si>
    <t>38</t>
  </si>
  <si>
    <t>Tekuće donacije</t>
  </si>
  <si>
    <t>SVEUKUPNO:</t>
  </si>
  <si>
    <t>Dodatna ulaganja na građ.obj.</t>
  </si>
  <si>
    <t>Knjige</t>
  </si>
  <si>
    <t>Izvor financiranja 5.8.2</t>
  </si>
  <si>
    <t>PROGRAM 1206</t>
  </si>
  <si>
    <t>EU Projekti</t>
  </si>
  <si>
    <t>Školska shema voća i mlijeka</t>
  </si>
  <si>
    <t>Izvor financiranja 5.2.1</t>
  </si>
  <si>
    <t>Ostale pomoći</t>
  </si>
  <si>
    <t>Izvor financiranja 5.6.1</t>
  </si>
  <si>
    <t xml:space="preserve">Fondovi EU </t>
  </si>
  <si>
    <t>Aktivnost A120812</t>
  </si>
  <si>
    <t>Ostale pomoći PK-prenesena sreds.</t>
  </si>
  <si>
    <t xml:space="preserve">PROGRAMI ŠKOL.KURIKULUMA SŠ </t>
  </si>
  <si>
    <t xml:space="preserve">Izvor financiranja 3.2.2 </t>
  </si>
  <si>
    <t>Vlastiti prihodi - prenesena sredstva</t>
  </si>
  <si>
    <t xml:space="preserve">Vlastiti prihodi </t>
  </si>
  <si>
    <t>Naknade građanima iz proračuna</t>
  </si>
  <si>
    <t>Ost.pomoći manjak - prenes.sr.</t>
  </si>
  <si>
    <t>Fondovi EU Pr.kor.-PREN.SR.</t>
  </si>
  <si>
    <t>Izvor financiranja 5.9.2</t>
  </si>
  <si>
    <t>Aktivnost T120708</t>
  </si>
  <si>
    <t>Izvor financiranja 6.2.2</t>
  </si>
  <si>
    <t>Donacije - pren.sred.</t>
  </si>
  <si>
    <t>Prihodi od imovine</t>
  </si>
  <si>
    <t>Prihodi od pruženih usluga</t>
  </si>
  <si>
    <t>Rezultat poslovanja</t>
  </si>
  <si>
    <t>44 Decentralizirana sredstva</t>
  </si>
  <si>
    <t>52 ostale pomoći</t>
  </si>
  <si>
    <t>56 fondovi EU</t>
  </si>
  <si>
    <t>58 ostale pomoći- prorač.kori</t>
  </si>
  <si>
    <t>59 Fondovi EU</t>
  </si>
  <si>
    <t xml:space="preserve">62 donacije </t>
  </si>
  <si>
    <t>32 Vlastiti prihodi</t>
  </si>
  <si>
    <t>11 Opći prihodi i primici</t>
  </si>
  <si>
    <t>09 Obrazovanje</t>
  </si>
  <si>
    <t xml:space="preserve">  56 Fondovi EU</t>
  </si>
  <si>
    <t xml:space="preserve">  58 Ostale pomoći - pror.kor.</t>
  </si>
  <si>
    <t xml:space="preserve">  59 Fondovi EU</t>
  </si>
  <si>
    <t>6 Donacije</t>
  </si>
  <si>
    <t xml:space="preserve">  62 Donacije</t>
  </si>
  <si>
    <t xml:space="preserve"> 44 Decentralizirana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</si>
</sst>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k_n_-;\-* #,##0\ _k_n_-;_-* &quot;-&quot;\ _k_n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2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3" fillId="0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 applyProtection="1">
      <alignment horizontal="left" vertical="center" wrapText="1"/>
    </xf>
    <xf numFmtId="0" fontId="24" fillId="5" borderId="7" xfId="0" applyFont="1" applyFill="1" applyBorder="1"/>
    <xf numFmtId="0" fontId="24" fillId="5" borderId="0" xfId="0" applyFont="1" applyFill="1"/>
    <xf numFmtId="0" fontId="0" fillId="0" borderId="0" xfId="0" applyFill="1"/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1" fillId="0" borderId="0" xfId="0" applyFont="1"/>
    <xf numFmtId="3" fontId="6" fillId="5" borderId="6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0" fontId="25" fillId="7" borderId="3" xfId="0" applyFont="1" applyFill="1" applyBorder="1"/>
    <xf numFmtId="3" fontId="22" fillId="7" borderId="4" xfId="0" applyNumberFormat="1" applyFont="1" applyFill="1" applyBorder="1" applyAlignment="1">
      <alignment horizontal="right"/>
    </xf>
    <xf numFmtId="3" fontId="22" fillId="7" borderId="3" xfId="0" applyNumberFormat="1" applyFont="1" applyFill="1" applyBorder="1" applyAlignment="1">
      <alignment horizontal="right"/>
    </xf>
    <xf numFmtId="0" fontId="1" fillId="0" borderId="0" xfId="0" applyFont="1" applyFill="1"/>
    <xf numFmtId="0" fontId="26" fillId="6" borderId="0" xfId="0" applyFont="1" applyFill="1"/>
    <xf numFmtId="3" fontId="26" fillId="6" borderId="0" xfId="0" applyNumberFormat="1" applyFont="1" applyFill="1"/>
    <xf numFmtId="41" fontId="1" fillId="6" borderId="0" xfId="1" applyFont="1" applyFill="1" applyAlignment="1">
      <alignment horizontal="left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3" fillId="2" borderId="3" xfId="0" applyNumberFormat="1" applyFont="1" applyFill="1" applyBorder="1" applyAlignment="1" applyProtection="1">
      <alignment horizontal="left" vertical="center" wrapText="1"/>
    </xf>
    <xf numFmtId="41" fontId="0" fillId="0" borderId="0" xfId="1" applyFon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1" fillId="5" borderId="1" xfId="0" applyFont="1" applyFill="1" applyBorder="1"/>
    <xf numFmtId="41" fontId="26" fillId="6" borderId="0" xfId="1" applyFont="1" applyFill="1"/>
    <xf numFmtId="41" fontId="26" fillId="6" borderId="0" xfId="1" applyFont="1" applyFill="1" applyAlignment="1">
      <alignment horizontal="right" indent="2"/>
    </xf>
    <xf numFmtId="0" fontId="8" fillId="2" borderId="3" xfId="0" applyNumberFormat="1" applyFont="1" applyFill="1" applyBorder="1" applyAlignment="1" applyProtection="1">
      <alignment vertical="center" wrapText="1"/>
    </xf>
    <xf numFmtId="0" fontId="27" fillId="0" borderId="3" xfId="0" applyFont="1" applyBorder="1"/>
    <xf numFmtId="41" fontId="3" fillId="2" borderId="3" xfId="1" applyFont="1" applyFill="1" applyBorder="1" applyAlignment="1">
      <alignment horizontal="right"/>
    </xf>
    <xf numFmtId="41" fontId="16" fillId="2" borderId="4" xfId="1" applyFont="1" applyFill="1" applyBorder="1" applyAlignment="1">
      <alignment horizontal="left" indent="1"/>
    </xf>
    <xf numFmtId="41" fontId="16" fillId="2" borderId="3" xfId="1" applyFont="1" applyFill="1" applyBorder="1" applyAlignment="1">
      <alignment horizontal="left" indent="1"/>
    </xf>
    <xf numFmtId="41" fontId="3" fillId="2" borderId="3" xfId="1" applyFont="1" applyFill="1" applyBorder="1" applyAlignment="1">
      <alignment horizontal="left" indent="1"/>
    </xf>
    <xf numFmtId="41" fontId="3" fillId="2" borderId="3" xfId="1" applyFont="1" applyFill="1" applyBorder="1" applyAlignment="1" applyProtection="1">
      <alignment horizontal="left" wrapText="1" indent="1"/>
    </xf>
    <xf numFmtId="41" fontId="27" fillId="0" borderId="3" xfId="1" applyFont="1" applyBorder="1" applyAlignment="1">
      <alignment horizontal="left" indent="1"/>
    </xf>
    <xf numFmtId="41" fontId="0" fillId="0" borderId="3" xfId="1" applyFont="1" applyBorder="1" applyAlignment="1">
      <alignment horizontal="left" indent="1"/>
    </xf>
    <xf numFmtId="41" fontId="3" fillId="2" borderId="4" xfId="1" applyFont="1" applyFill="1" applyBorder="1" applyAlignment="1">
      <alignment horizontal="right"/>
    </xf>
    <xf numFmtId="0" fontId="0" fillId="0" borderId="0" xfId="0" applyBorder="1"/>
    <xf numFmtId="41" fontId="3" fillId="2" borderId="4" xfId="1" applyFont="1" applyFill="1" applyBorder="1" applyAlignment="1">
      <alignment horizontal="left" indent="1"/>
    </xf>
    <xf numFmtId="3" fontId="3" fillId="2" borderId="0" xfId="0" applyNumberFormat="1" applyFont="1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3" fontId="3" fillId="2" borderId="4" xfId="0" applyNumberFormat="1" applyFont="1" applyFill="1" applyBorder="1" applyAlignment="1">
      <alignment horizontal="right" indent="2"/>
    </xf>
    <xf numFmtId="3" fontId="3" fillId="2" borderId="3" xfId="0" applyNumberFormat="1" applyFont="1" applyFill="1" applyBorder="1" applyAlignment="1">
      <alignment horizontal="right" indent="2"/>
    </xf>
    <xf numFmtId="41" fontId="0" fillId="0" borderId="3" xfId="1" applyFont="1" applyBorder="1" applyAlignment="1">
      <alignment horizontal="right" indent="2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2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28" fillId="3" borderId="0" xfId="0" applyFont="1" applyFill="1"/>
    <xf numFmtId="0" fontId="1" fillId="3" borderId="0" xfId="0" applyFont="1" applyFill="1"/>
    <xf numFmtId="3" fontId="22" fillId="3" borderId="6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41" fontId="0" fillId="0" borderId="0" xfId="1" applyFont="1" applyAlignment="1">
      <alignment horizontal="right" indent="1"/>
    </xf>
    <xf numFmtId="3" fontId="22" fillId="3" borderId="4" xfId="0" applyNumberFormat="1" applyFont="1" applyFill="1" applyBorder="1" applyAlignment="1">
      <alignment horizontal="right"/>
    </xf>
    <xf numFmtId="3" fontId="16" fillId="3" borderId="4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3" fontId="22" fillId="2" borderId="4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41" fontId="6" fillId="7" borderId="4" xfId="1" applyFont="1" applyFill="1" applyBorder="1" applyAlignment="1">
      <alignment horizontal="right"/>
    </xf>
    <xf numFmtId="41" fontId="6" fillId="7" borderId="3" xfId="1" applyFont="1" applyFill="1" applyBorder="1" applyAlignment="1">
      <alignment horizontal="right"/>
    </xf>
    <xf numFmtId="0" fontId="1" fillId="7" borderId="3" xfId="0" applyFont="1" applyFill="1" applyBorder="1"/>
    <xf numFmtId="41" fontId="0" fillId="7" borderId="3" xfId="1" applyFont="1" applyFill="1" applyBorder="1"/>
    <xf numFmtId="41" fontId="29" fillId="7" borderId="3" xfId="1" applyFont="1" applyFill="1" applyBorder="1"/>
    <xf numFmtId="0" fontId="6" fillId="7" borderId="3" xfId="0" applyNumberFormat="1" applyFont="1" applyFill="1" applyBorder="1" applyAlignment="1" applyProtection="1">
      <alignment horizontal="left" vertical="center" wrapText="1"/>
    </xf>
    <xf numFmtId="41" fontId="6" fillId="7" borderId="4" xfId="1" applyFont="1" applyFill="1" applyBorder="1" applyAlignment="1" applyProtection="1">
      <alignment horizontal="left" wrapText="1" indent="1"/>
    </xf>
    <xf numFmtId="41" fontId="6" fillId="7" borderId="3" xfId="0" applyNumberFormat="1" applyFont="1" applyFill="1" applyBorder="1" applyAlignment="1" applyProtection="1">
      <alignment horizontal="left" wrapText="1" indent="1"/>
    </xf>
    <xf numFmtId="41" fontId="6" fillId="7" borderId="3" xfId="1" applyFont="1" applyFill="1" applyBorder="1" applyAlignment="1" applyProtection="1">
      <alignment horizontal="left" wrapText="1" indent="1"/>
    </xf>
    <xf numFmtId="3" fontId="6" fillId="7" borderId="4" xfId="0" applyNumberFormat="1" applyFont="1" applyFill="1" applyBorder="1" applyAlignment="1" applyProtection="1">
      <alignment horizontal="right" wrapText="1" indent="2"/>
    </xf>
    <xf numFmtId="41" fontId="6" fillId="7" borderId="3" xfId="1" applyFont="1" applyFill="1" applyBorder="1" applyAlignment="1" applyProtection="1">
      <alignment horizontal="right" wrapText="1" indent="2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41" fontId="6" fillId="7" borderId="4" xfId="1" applyFont="1" applyFill="1" applyBorder="1" applyAlignment="1" applyProtection="1">
      <alignment horizontal="center" vertical="center" wrapText="1"/>
    </xf>
    <xf numFmtId="41" fontId="6" fillId="7" borderId="3" xfId="1" applyFont="1" applyFill="1" applyBorder="1" applyAlignment="1" applyProtection="1">
      <alignment horizontal="center" vertical="center" wrapText="1"/>
    </xf>
    <xf numFmtId="41" fontId="1" fillId="7" borderId="0" xfId="1" applyFont="1" applyFill="1"/>
    <xf numFmtId="41" fontId="1" fillId="7" borderId="0" xfId="1" applyFont="1" applyFill="1" applyAlignment="1">
      <alignment horizontal="right" wrapText="1"/>
    </xf>
    <xf numFmtId="41" fontId="6" fillId="7" borderId="3" xfId="1" applyFont="1" applyFill="1" applyBorder="1" applyAlignment="1" applyProtection="1">
      <alignment horizontal="right" vertical="center" wrapText="1" indent="1"/>
    </xf>
    <xf numFmtId="3" fontId="6" fillId="7" borderId="3" xfId="0" applyNumberFormat="1" applyFont="1" applyFill="1" applyBorder="1" applyAlignment="1" applyProtection="1">
      <alignment horizontal="center" vertical="center" wrapText="1"/>
    </xf>
    <xf numFmtId="41" fontId="6" fillId="7" borderId="3" xfId="1" applyFont="1" applyFill="1" applyBorder="1" applyAlignment="1" applyProtection="1">
      <alignment horizontal="righ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  <xf numFmtId="3" fontId="1" fillId="5" borderId="3" xfId="0" applyNumberFormat="1" applyFont="1" applyFill="1" applyBorder="1"/>
    <xf numFmtId="41" fontId="1" fillId="5" borderId="3" xfId="1" applyFont="1" applyFill="1" applyBorder="1" applyAlignment="1"/>
    <xf numFmtId="1" fontId="1" fillId="5" borderId="3" xfId="0" applyNumberFormat="1" applyFont="1" applyFill="1" applyBorder="1" applyAlignment="1">
      <alignment horizontal="left"/>
    </xf>
    <xf numFmtId="3" fontId="6" fillId="5" borderId="4" xfId="0" applyNumberFormat="1" applyFont="1" applyFill="1" applyBorder="1" applyAlignment="1">
      <alignment horizontal="right" indent="2"/>
    </xf>
    <xf numFmtId="3" fontId="6" fillId="5" borderId="3" xfId="0" applyNumberFormat="1" applyFont="1" applyFill="1" applyBorder="1" applyAlignment="1">
      <alignment horizontal="right" indent="2"/>
    </xf>
    <xf numFmtId="0" fontId="9" fillId="5" borderId="3" xfId="0" quotePrefix="1" applyFont="1" applyFill="1" applyBorder="1" applyAlignment="1">
      <alignment horizontal="left" vertical="center"/>
    </xf>
    <xf numFmtId="0" fontId="30" fillId="5" borderId="3" xfId="0" quotePrefix="1" applyFont="1" applyFill="1" applyBorder="1" applyAlignment="1">
      <alignment horizontal="left" vertical="center"/>
    </xf>
    <xf numFmtId="3" fontId="6" fillId="5" borderId="3" xfId="0" applyNumberFormat="1" applyFont="1" applyFill="1" applyBorder="1" applyAlignment="1" applyProtection="1">
      <alignment horizontal="right" wrapText="1" indent="2"/>
    </xf>
    <xf numFmtId="41" fontId="1" fillId="5" borderId="3" xfId="1" applyFont="1" applyFill="1" applyBorder="1" applyAlignment="1">
      <alignment horizontal="right" indent="2"/>
    </xf>
    <xf numFmtId="41" fontId="6" fillId="5" borderId="3" xfId="1" applyFont="1" applyFill="1" applyBorder="1" applyAlignment="1" applyProtection="1">
      <alignment horizontal="left" wrapText="1" indent="1"/>
    </xf>
    <xf numFmtId="41" fontId="6" fillId="5" borderId="3" xfId="1" applyFont="1" applyFill="1" applyBorder="1" applyAlignment="1">
      <alignment horizontal="left" indent="1"/>
    </xf>
    <xf numFmtId="41" fontId="6" fillId="5" borderId="4" xfId="1" applyFont="1" applyFill="1" applyBorder="1" applyAlignment="1">
      <alignment horizontal="left" inden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41" fontId="1" fillId="5" borderId="3" xfId="1" applyFont="1" applyFill="1" applyBorder="1" applyAlignment="1">
      <alignment horizontal="left" inden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9" fontId="16" fillId="3" borderId="1" xfId="0" applyNumberFormat="1" applyFont="1" applyFill="1" applyBorder="1" applyAlignment="1" applyProtection="1">
      <alignment horizontal="left" vertical="center" wrapText="1"/>
    </xf>
    <xf numFmtId="49" fontId="16" fillId="3" borderId="2" xfId="0" applyNumberFormat="1" applyFont="1" applyFill="1" applyBorder="1" applyAlignment="1" applyProtection="1">
      <alignment horizontal="left" vertical="center" wrapText="1"/>
    </xf>
    <xf numFmtId="49" fontId="16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3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22" fillId="7" borderId="1" xfId="0" applyNumberFormat="1" applyFont="1" applyFill="1" applyBorder="1" applyAlignment="1" applyProtection="1">
      <alignment horizontal="left" vertical="center" wrapText="1"/>
    </xf>
    <xf numFmtId="0" fontId="22" fillId="7" borderId="2" xfId="0" applyNumberFormat="1" applyFont="1" applyFill="1" applyBorder="1" applyAlignment="1" applyProtection="1">
      <alignment horizontal="left" vertical="center" wrapText="1"/>
    </xf>
    <xf numFmtId="0" fontId="22" fillId="7" borderId="4" xfId="0" applyNumberFormat="1" applyFont="1" applyFill="1" applyBorder="1" applyAlignment="1" applyProtection="1">
      <alignment horizontal="left" vertical="center" wrapText="1"/>
    </xf>
    <xf numFmtId="49" fontId="16" fillId="3" borderId="1" xfId="0" applyNumberFormat="1" applyFont="1" applyFill="1" applyBorder="1" applyAlignment="1" applyProtection="1">
      <alignment horizontal="left" wrapText="1"/>
    </xf>
    <xf numFmtId="49" fontId="16" fillId="3" borderId="2" xfId="0" applyNumberFormat="1" applyFont="1" applyFill="1" applyBorder="1" applyAlignment="1" applyProtection="1">
      <alignment horizontal="left" wrapText="1"/>
    </xf>
    <xf numFmtId="49" fontId="16" fillId="3" borderId="4" xfId="0" applyNumberFormat="1" applyFont="1" applyFill="1" applyBorder="1" applyAlignment="1" applyProtection="1">
      <alignment horizontal="left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left" vertical="center" wrapText="1"/>
    </xf>
    <xf numFmtId="49" fontId="16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5" borderId="1" xfId="0" applyNumberFormat="1" applyFont="1" applyFill="1" applyBorder="1" applyAlignment="1" applyProtection="1">
      <alignment horizontal="left" wrapText="1"/>
    </xf>
    <xf numFmtId="0" fontId="6" fillId="5" borderId="2" xfId="0" applyNumberFormat="1" applyFont="1" applyFill="1" applyBorder="1" applyAlignment="1" applyProtection="1">
      <alignment horizontal="left" wrapText="1"/>
    </xf>
    <xf numFmtId="0" fontId="6" fillId="5" borderId="4" xfId="0" applyNumberFormat="1" applyFont="1" applyFill="1" applyBorder="1" applyAlignment="1" applyProtection="1">
      <alignment horizontal="left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0" fontId="26" fillId="6" borderId="8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F23" sqref="F2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92" t="s">
        <v>37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92" t="s">
        <v>23</v>
      </c>
      <c r="B3" s="192"/>
      <c r="C3" s="192"/>
      <c r="D3" s="192"/>
      <c r="E3" s="192"/>
      <c r="F3" s="192"/>
      <c r="G3" s="192"/>
      <c r="H3" s="192"/>
      <c r="I3" s="193"/>
      <c r="J3" s="193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92" t="s">
        <v>29</v>
      </c>
      <c r="B5" s="194"/>
      <c r="C5" s="194"/>
      <c r="D5" s="194"/>
      <c r="E5" s="194"/>
      <c r="F5" s="194"/>
      <c r="G5" s="194"/>
      <c r="H5" s="194"/>
      <c r="I5" s="194"/>
      <c r="J5" s="19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42</v>
      </c>
    </row>
    <row r="7" spans="1:10" ht="25.5" x14ac:dyDescent="0.25">
      <c r="A7" s="29"/>
      <c r="B7" s="30"/>
      <c r="C7" s="30"/>
      <c r="D7" s="31"/>
      <c r="E7" s="32"/>
      <c r="F7" s="3" t="s">
        <v>43</v>
      </c>
      <c r="G7" s="3" t="s">
        <v>41</v>
      </c>
      <c r="H7" s="3" t="s">
        <v>51</v>
      </c>
      <c r="I7" s="3" t="s">
        <v>52</v>
      </c>
      <c r="J7" s="3" t="s">
        <v>53</v>
      </c>
    </row>
    <row r="8" spans="1:10" x14ac:dyDescent="0.25">
      <c r="A8" s="195" t="s">
        <v>0</v>
      </c>
      <c r="B8" s="196"/>
      <c r="C8" s="196"/>
      <c r="D8" s="196"/>
      <c r="E8" s="197"/>
      <c r="F8" s="33">
        <f>F9+F10</f>
        <v>1438132</v>
      </c>
      <c r="G8" s="33">
        <f t="shared" ref="G8:J8" si="0">G9+G10</f>
        <v>1523321</v>
      </c>
      <c r="H8" s="33">
        <f t="shared" si="0"/>
        <v>1732438</v>
      </c>
      <c r="I8" s="33">
        <f t="shared" si="0"/>
        <v>1732438</v>
      </c>
      <c r="J8" s="33">
        <f t="shared" si="0"/>
        <v>1732438</v>
      </c>
    </row>
    <row r="9" spans="1:10" x14ac:dyDescent="0.25">
      <c r="A9" s="198" t="s">
        <v>45</v>
      </c>
      <c r="B9" s="199"/>
      <c r="C9" s="199"/>
      <c r="D9" s="199"/>
      <c r="E9" s="191"/>
      <c r="F9" s="34">
        <f>' Račun prihoda i rashoda'!D11</f>
        <v>1438132</v>
      </c>
      <c r="G9" s="34">
        <f>' Račun prihoda i rashoda'!E11</f>
        <v>1523321</v>
      </c>
      <c r="H9" s="34">
        <f>' Račun prihoda i rashoda'!F11</f>
        <v>1732438</v>
      </c>
      <c r="I9" s="34">
        <f>' Račun prihoda i rashoda'!G11</f>
        <v>1732438</v>
      </c>
      <c r="J9" s="34">
        <f>' Račun prihoda i rashoda'!H11</f>
        <v>1732438</v>
      </c>
    </row>
    <row r="10" spans="1:10" x14ac:dyDescent="0.25">
      <c r="A10" s="200" t="s">
        <v>46</v>
      </c>
      <c r="B10" s="191"/>
      <c r="C10" s="191"/>
      <c r="D10" s="191"/>
      <c r="E10" s="191"/>
      <c r="F10" s="34"/>
      <c r="G10" s="34"/>
      <c r="H10" s="34"/>
      <c r="I10" s="34"/>
      <c r="J10" s="34"/>
    </row>
    <row r="11" spans="1:10" x14ac:dyDescent="0.25">
      <c r="A11" s="37" t="s">
        <v>1</v>
      </c>
      <c r="B11" s="44"/>
      <c r="C11" s="44"/>
      <c r="D11" s="44"/>
      <c r="E11" s="44"/>
      <c r="F11" s="33">
        <f>F12+F13</f>
        <v>1425816</v>
      </c>
      <c r="G11" s="33">
        <f t="shared" ref="G11:J11" si="1">G12+G13</f>
        <v>1540885</v>
      </c>
      <c r="H11" s="33">
        <f t="shared" si="1"/>
        <v>1732438</v>
      </c>
      <c r="I11" s="33">
        <f t="shared" si="1"/>
        <v>1732438</v>
      </c>
      <c r="J11" s="33">
        <f t="shared" si="1"/>
        <v>1732438</v>
      </c>
    </row>
    <row r="12" spans="1:10" x14ac:dyDescent="0.25">
      <c r="A12" s="201" t="s">
        <v>47</v>
      </c>
      <c r="B12" s="199"/>
      <c r="C12" s="199"/>
      <c r="D12" s="199"/>
      <c r="E12" s="199"/>
      <c r="F12" s="34">
        <f>' Račun prihoda i rashoda'!D24</f>
        <v>1414477</v>
      </c>
      <c r="G12" s="34">
        <f>' Račun prihoda i rashoda'!E24</f>
        <v>1523317</v>
      </c>
      <c r="H12" s="34">
        <f>' Račun prihoda i rashoda'!F24</f>
        <v>1711438</v>
      </c>
      <c r="I12" s="34">
        <f>' Račun prihoda i rashoda'!G24</f>
        <v>1711438</v>
      </c>
      <c r="J12" s="45">
        <f>' Račun prihoda i rashoda'!H24</f>
        <v>1711438</v>
      </c>
    </row>
    <row r="13" spans="1:10" x14ac:dyDescent="0.25">
      <c r="A13" s="190" t="s">
        <v>48</v>
      </c>
      <c r="B13" s="191"/>
      <c r="C13" s="191"/>
      <c r="D13" s="191"/>
      <c r="E13" s="191"/>
      <c r="F13" s="46">
        <f>' Račun prihoda i rashoda'!D29</f>
        <v>11339</v>
      </c>
      <c r="G13" s="46">
        <f>' Račun prihoda i rashoda'!E29</f>
        <v>17568</v>
      </c>
      <c r="H13" s="46">
        <f>' Račun prihoda i rashoda'!F29</f>
        <v>21000</v>
      </c>
      <c r="I13" s="46">
        <f>' Račun prihoda i rashoda'!G29</f>
        <v>21000</v>
      </c>
      <c r="J13" s="45">
        <f>' Račun prihoda i rashoda'!H29</f>
        <v>21000</v>
      </c>
    </row>
    <row r="14" spans="1:10" x14ac:dyDescent="0.25">
      <c r="A14" s="202" t="s">
        <v>70</v>
      </c>
      <c r="B14" s="196"/>
      <c r="C14" s="196"/>
      <c r="D14" s="196"/>
      <c r="E14" s="196"/>
      <c r="F14" s="33">
        <f>F8-F11</f>
        <v>12316</v>
      </c>
      <c r="G14" s="33">
        <f t="shared" ref="G14:J14" si="2">G8-G11</f>
        <v>-17564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92" t="s">
        <v>30</v>
      </c>
      <c r="B16" s="194"/>
      <c r="C16" s="194"/>
      <c r="D16" s="194"/>
      <c r="E16" s="194"/>
      <c r="F16" s="194"/>
      <c r="G16" s="194"/>
      <c r="H16" s="194"/>
      <c r="I16" s="194"/>
      <c r="J16" s="194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43</v>
      </c>
      <c r="G18" s="3" t="s">
        <v>41</v>
      </c>
      <c r="H18" s="3" t="s">
        <v>51</v>
      </c>
      <c r="I18" s="3" t="s">
        <v>52</v>
      </c>
      <c r="J18" s="3" t="s">
        <v>53</v>
      </c>
    </row>
    <row r="19" spans="1:10" x14ac:dyDescent="0.25">
      <c r="A19" s="190" t="s">
        <v>49</v>
      </c>
      <c r="B19" s="191"/>
      <c r="C19" s="191"/>
      <c r="D19" s="191"/>
      <c r="E19" s="191"/>
      <c r="F19" s="46"/>
      <c r="G19" s="46"/>
      <c r="H19" s="46"/>
      <c r="I19" s="46"/>
      <c r="J19" s="45"/>
    </row>
    <row r="20" spans="1:10" x14ac:dyDescent="0.25">
      <c r="A20" s="190" t="s">
        <v>50</v>
      </c>
      <c r="B20" s="191"/>
      <c r="C20" s="191"/>
      <c r="D20" s="191"/>
      <c r="E20" s="191"/>
      <c r="F20" s="46"/>
      <c r="G20" s="46"/>
      <c r="H20" s="46"/>
      <c r="I20" s="46"/>
      <c r="J20" s="45"/>
    </row>
    <row r="21" spans="1:10" x14ac:dyDescent="0.25">
      <c r="A21" s="202" t="s">
        <v>2</v>
      </c>
      <c r="B21" s="196"/>
      <c r="C21" s="196"/>
      <c r="D21" s="196"/>
      <c r="E21" s="196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202" t="s">
        <v>71</v>
      </c>
      <c r="B22" s="196"/>
      <c r="C22" s="196"/>
      <c r="D22" s="196"/>
      <c r="E22" s="196"/>
      <c r="F22" s="33">
        <f>F14+F21</f>
        <v>12316</v>
      </c>
      <c r="G22" s="33">
        <f t="shared" ref="G22:J22" si="4">G14+G21</f>
        <v>-17564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92" t="s">
        <v>72</v>
      </c>
      <c r="B24" s="194"/>
      <c r="C24" s="194"/>
      <c r="D24" s="194"/>
      <c r="E24" s="194"/>
      <c r="F24" s="194"/>
      <c r="G24" s="194"/>
      <c r="H24" s="194"/>
      <c r="I24" s="194"/>
      <c r="J24" s="194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9"/>
      <c r="B26" s="30"/>
      <c r="C26" s="30"/>
      <c r="D26" s="31"/>
      <c r="E26" s="32"/>
      <c r="F26" s="3" t="s">
        <v>43</v>
      </c>
      <c r="G26" s="3" t="s">
        <v>41</v>
      </c>
      <c r="H26" s="3" t="s">
        <v>51</v>
      </c>
      <c r="I26" s="3" t="s">
        <v>52</v>
      </c>
      <c r="J26" s="3" t="s">
        <v>53</v>
      </c>
    </row>
    <row r="27" spans="1:10" ht="15" customHeight="1" x14ac:dyDescent="0.25">
      <c r="A27" s="205" t="s">
        <v>73</v>
      </c>
      <c r="B27" s="206"/>
      <c r="C27" s="206"/>
      <c r="D27" s="206"/>
      <c r="E27" s="207"/>
      <c r="F27" s="47">
        <v>5320</v>
      </c>
      <c r="G27" s="47">
        <v>0</v>
      </c>
      <c r="H27" s="47">
        <v>0</v>
      </c>
      <c r="I27" s="47">
        <v>0</v>
      </c>
      <c r="J27" s="48">
        <v>0</v>
      </c>
    </row>
    <row r="28" spans="1:10" ht="15" customHeight="1" x14ac:dyDescent="0.25">
      <c r="A28" s="202" t="s">
        <v>74</v>
      </c>
      <c r="B28" s="196"/>
      <c r="C28" s="196"/>
      <c r="D28" s="196"/>
      <c r="E28" s="196"/>
      <c r="F28" s="49">
        <f>F22+F27</f>
        <v>17636</v>
      </c>
      <c r="G28" s="49">
        <f t="shared" ref="G28:J28" si="5">G22+G27</f>
        <v>-17564</v>
      </c>
      <c r="H28" s="49">
        <f t="shared" si="5"/>
        <v>0</v>
      </c>
      <c r="I28" s="49">
        <f t="shared" si="5"/>
        <v>0</v>
      </c>
      <c r="J28" s="50">
        <f t="shared" si="5"/>
        <v>0</v>
      </c>
    </row>
    <row r="29" spans="1:10" ht="45" customHeight="1" x14ac:dyDescent="0.25">
      <c r="A29" s="195" t="s">
        <v>75</v>
      </c>
      <c r="B29" s="208"/>
      <c r="C29" s="208"/>
      <c r="D29" s="208"/>
      <c r="E29" s="209"/>
      <c r="F29" s="49">
        <f>F14+F21+F27-F28</f>
        <v>0</v>
      </c>
      <c r="G29" s="49">
        <f t="shared" ref="G29:J29" si="6">G14+G21+G27-G28</f>
        <v>0</v>
      </c>
      <c r="H29" s="49">
        <f t="shared" si="6"/>
        <v>0</v>
      </c>
      <c r="I29" s="49">
        <f t="shared" si="6"/>
        <v>0</v>
      </c>
      <c r="J29" s="50">
        <f t="shared" si="6"/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210" t="s">
        <v>69</v>
      </c>
      <c r="B31" s="210"/>
      <c r="C31" s="210"/>
      <c r="D31" s="210"/>
      <c r="E31" s="210"/>
      <c r="F31" s="210"/>
      <c r="G31" s="210"/>
      <c r="H31" s="210"/>
      <c r="I31" s="210"/>
      <c r="J31" s="210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60" t="s">
        <v>43</v>
      </c>
      <c r="G33" s="60" t="s">
        <v>41</v>
      </c>
      <c r="H33" s="60" t="s">
        <v>51</v>
      </c>
      <c r="I33" s="60" t="s">
        <v>52</v>
      </c>
      <c r="J33" s="60" t="s">
        <v>53</v>
      </c>
    </row>
    <row r="34" spans="1:10" x14ac:dyDescent="0.25">
      <c r="A34" s="205" t="s">
        <v>73</v>
      </c>
      <c r="B34" s="206"/>
      <c r="C34" s="206"/>
      <c r="D34" s="206"/>
      <c r="E34" s="207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205" t="s">
        <v>76</v>
      </c>
      <c r="B35" s="206"/>
      <c r="C35" s="206"/>
      <c r="D35" s="206"/>
      <c r="E35" s="207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205" t="s">
        <v>77</v>
      </c>
      <c r="B36" s="211"/>
      <c r="C36" s="211"/>
      <c r="D36" s="211"/>
      <c r="E36" s="212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202" t="s">
        <v>74</v>
      </c>
      <c r="B37" s="196"/>
      <c r="C37" s="196"/>
      <c r="D37" s="196"/>
      <c r="E37" s="196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203" t="s">
        <v>44</v>
      </c>
      <c r="B39" s="204"/>
      <c r="C39" s="204"/>
      <c r="D39" s="204"/>
      <c r="E39" s="204"/>
      <c r="F39" s="204"/>
      <c r="G39" s="204"/>
      <c r="H39" s="204"/>
      <c r="I39" s="204"/>
      <c r="J39" s="204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16" zoomScaleNormal="100" workbookViewId="0">
      <selection activeCell="A32" sqref="A32:H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92" t="s">
        <v>37</v>
      </c>
      <c r="B1" s="192"/>
      <c r="C1" s="192"/>
      <c r="D1" s="192"/>
      <c r="E1" s="192"/>
      <c r="F1" s="192"/>
      <c r="G1" s="192"/>
      <c r="H1" s="19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92" t="s">
        <v>23</v>
      </c>
      <c r="B3" s="192"/>
      <c r="C3" s="192"/>
      <c r="D3" s="192"/>
      <c r="E3" s="192"/>
      <c r="F3" s="192"/>
      <c r="G3" s="192"/>
      <c r="H3" s="19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92" t="s">
        <v>4</v>
      </c>
      <c r="B5" s="192"/>
      <c r="C5" s="192"/>
      <c r="D5" s="192"/>
      <c r="E5" s="192"/>
      <c r="F5" s="192"/>
      <c r="G5" s="192"/>
      <c r="H5" s="19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92" t="s">
        <v>54</v>
      </c>
      <c r="B7" s="192"/>
      <c r="C7" s="192"/>
      <c r="D7" s="192"/>
      <c r="E7" s="192"/>
      <c r="F7" s="192"/>
      <c r="G7" s="192"/>
      <c r="H7" s="192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40</v>
      </c>
      <c r="E9" s="21" t="s">
        <v>41</v>
      </c>
      <c r="F9" s="21" t="s">
        <v>38</v>
      </c>
      <c r="G9" s="21" t="s">
        <v>31</v>
      </c>
      <c r="H9" s="21" t="s">
        <v>39</v>
      </c>
    </row>
    <row r="10" spans="1:8" x14ac:dyDescent="0.25">
      <c r="A10" s="160"/>
      <c r="B10" s="161"/>
      <c r="C10" s="147" t="s">
        <v>0</v>
      </c>
      <c r="D10" s="165">
        <f>SUM(D11,D16,D18)</f>
        <v>1445621</v>
      </c>
      <c r="E10" s="166">
        <f>SUM(E11,E16,E18)</f>
        <v>1540885</v>
      </c>
      <c r="F10" s="167">
        <f>SUM(F11,F16)</f>
        <v>1732438</v>
      </c>
      <c r="G10" s="168">
        <f t="shared" ref="G10:H10" si="0">SUM(G11,G16)</f>
        <v>1732438</v>
      </c>
      <c r="H10" s="168">
        <f t="shared" si="0"/>
        <v>1732438</v>
      </c>
    </row>
    <row r="11" spans="1:8" ht="15.75" customHeight="1" x14ac:dyDescent="0.25">
      <c r="A11" s="169">
        <v>6</v>
      </c>
      <c r="B11" s="169"/>
      <c r="C11" s="169" t="s">
        <v>7</v>
      </c>
      <c r="D11" s="170">
        <f>SUM(D12:D15)</f>
        <v>1438132</v>
      </c>
      <c r="E11" s="110">
        <f t="shared" ref="E11:H11" si="1">SUM(E12:E15)</f>
        <v>1523321</v>
      </c>
      <c r="F11" s="110">
        <f t="shared" si="1"/>
        <v>1732438</v>
      </c>
      <c r="G11" s="110">
        <f t="shared" si="1"/>
        <v>1732438</v>
      </c>
      <c r="H11" s="110">
        <f t="shared" si="1"/>
        <v>1732438</v>
      </c>
    </row>
    <row r="12" spans="1:8" ht="38.25" x14ac:dyDescent="0.25">
      <c r="A12" s="11"/>
      <c r="B12" s="16">
        <v>63</v>
      </c>
      <c r="C12" s="16" t="s">
        <v>33</v>
      </c>
      <c r="D12" s="9">
        <v>1250015</v>
      </c>
      <c r="E12" s="9">
        <v>1254613</v>
      </c>
      <c r="F12" s="9">
        <v>1522614</v>
      </c>
      <c r="G12" s="9">
        <v>1522614</v>
      </c>
      <c r="H12" s="9">
        <v>1522614</v>
      </c>
    </row>
    <row r="13" spans="1:8" x14ac:dyDescent="0.25">
      <c r="A13" s="11"/>
      <c r="B13" s="16">
        <v>64</v>
      </c>
      <c r="C13" s="16" t="s">
        <v>145</v>
      </c>
      <c r="D13" s="9"/>
      <c r="E13" s="9"/>
      <c r="F13" s="9"/>
      <c r="G13" s="9"/>
      <c r="H13" s="9"/>
    </row>
    <row r="14" spans="1:8" x14ac:dyDescent="0.25">
      <c r="A14" s="12"/>
      <c r="B14" s="12">
        <v>66</v>
      </c>
      <c r="C14" s="12" t="s">
        <v>146</v>
      </c>
      <c r="D14" s="9">
        <v>54311</v>
      </c>
      <c r="E14" s="9">
        <v>48660</v>
      </c>
      <c r="F14" s="9">
        <v>67000</v>
      </c>
      <c r="G14" s="9">
        <v>67000</v>
      </c>
      <c r="H14" s="9">
        <v>67000</v>
      </c>
    </row>
    <row r="15" spans="1:8" ht="38.25" x14ac:dyDescent="0.25">
      <c r="A15" s="12"/>
      <c r="B15" s="12">
        <v>67</v>
      </c>
      <c r="C15" s="16" t="s">
        <v>34</v>
      </c>
      <c r="D15" s="8">
        <v>133806</v>
      </c>
      <c r="E15" s="9">
        <v>220048</v>
      </c>
      <c r="F15" s="9">
        <v>142824</v>
      </c>
      <c r="G15" s="9">
        <v>142824</v>
      </c>
      <c r="H15" s="9">
        <v>142824</v>
      </c>
    </row>
    <row r="16" spans="1:8" ht="25.5" x14ac:dyDescent="0.25">
      <c r="A16" s="171">
        <v>7</v>
      </c>
      <c r="B16" s="172"/>
      <c r="C16" s="173" t="s">
        <v>8</v>
      </c>
      <c r="D16" s="170">
        <f>SUM(D17)</f>
        <v>0</v>
      </c>
      <c r="E16" s="110">
        <f t="shared" ref="E16:H16" si="2">SUM(E17)</f>
        <v>0</v>
      </c>
      <c r="F16" s="110">
        <f t="shared" si="2"/>
        <v>0</v>
      </c>
      <c r="G16" s="110">
        <f t="shared" si="2"/>
        <v>0</v>
      </c>
      <c r="H16" s="110">
        <f t="shared" si="2"/>
        <v>0</v>
      </c>
    </row>
    <row r="17" spans="1:8" ht="38.25" x14ac:dyDescent="0.25">
      <c r="A17" s="16"/>
      <c r="B17" s="16">
        <v>72</v>
      </c>
      <c r="C17" s="27" t="s">
        <v>32</v>
      </c>
      <c r="D17" s="8"/>
      <c r="E17" s="9"/>
      <c r="F17" s="9"/>
      <c r="G17" s="9"/>
      <c r="H17" s="10"/>
    </row>
    <row r="18" spans="1:8" x14ac:dyDescent="0.25">
      <c r="A18" s="174">
        <v>9</v>
      </c>
      <c r="B18" s="174">
        <v>92</v>
      </c>
      <c r="C18" s="175" t="s">
        <v>147</v>
      </c>
      <c r="D18" s="176">
        <v>7489</v>
      </c>
      <c r="E18" s="177">
        <v>17564</v>
      </c>
      <c r="F18" s="175"/>
      <c r="G18" s="175"/>
      <c r="H18" s="175"/>
    </row>
    <row r="20" spans="1:8" ht="15.75" x14ac:dyDescent="0.25">
      <c r="A20" s="192" t="s">
        <v>55</v>
      </c>
      <c r="B20" s="213"/>
      <c r="C20" s="213"/>
      <c r="D20" s="213"/>
      <c r="E20" s="213"/>
      <c r="F20" s="213"/>
      <c r="G20" s="213"/>
      <c r="H20" s="213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21" t="s">
        <v>5</v>
      </c>
      <c r="B22" s="20" t="s">
        <v>6</v>
      </c>
      <c r="C22" s="20" t="s">
        <v>9</v>
      </c>
      <c r="D22" s="20" t="s">
        <v>40</v>
      </c>
      <c r="E22" s="21" t="s">
        <v>41</v>
      </c>
      <c r="F22" s="21" t="s">
        <v>38</v>
      </c>
      <c r="G22" s="21" t="s">
        <v>31</v>
      </c>
      <c r="H22" s="21" t="s">
        <v>39</v>
      </c>
    </row>
    <row r="23" spans="1:8" x14ac:dyDescent="0.25">
      <c r="A23" s="160"/>
      <c r="B23" s="161"/>
      <c r="C23" s="147" t="s">
        <v>1</v>
      </c>
      <c r="D23" s="162">
        <f>D24+D29+D32</f>
        <v>1423647</v>
      </c>
      <c r="E23" s="163">
        <f>E24+E29</f>
        <v>1540885</v>
      </c>
      <c r="F23" s="163">
        <f>F24+F29</f>
        <v>1732438</v>
      </c>
      <c r="G23" s="164">
        <f>G24+G29</f>
        <v>1732438</v>
      </c>
      <c r="H23" s="163">
        <f>H24+H29</f>
        <v>1732438</v>
      </c>
    </row>
    <row r="24" spans="1:8" ht="15.75" customHeight="1" x14ac:dyDescent="0.25">
      <c r="A24" s="169">
        <v>3</v>
      </c>
      <c r="B24" s="169"/>
      <c r="C24" s="169" t="s">
        <v>10</v>
      </c>
      <c r="D24" s="85">
        <f>SUM(D25:D28)</f>
        <v>1414477</v>
      </c>
      <c r="E24" s="86">
        <f>SUM(E25:E28)</f>
        <v>1523317</v>
      </c>
      <c r="F24" s="86">
        <f>SUM(F25:F28)</f>
        <v>1711438</v>
      </c>
      <c r="G24" s="86">
        <f>SUM(G25:G28)</f>
        <v>1711438</v>
      </c>
      <c r="H24" s="86">
        <f>SUM(H25:H28)</f>
        <v>1711438</v>
      </c>
    </row>
    <row r="25" spans="1:8" ht="15.75" customHeight="1" x14ac:dyDescent="0.25">
      <c r="A25" s="11"/>
      <c r="B25" s="16">
        <v>31</v>
      </c>
      <c r="C25" s="16" t="s">
        <v>11</v>
      </c>
      <c r="D25" s="8">
        <v>1212834</v>
      </c>
      <c r="E25" s="9">
        <v>1190844</v>
      </c>
      <c r="F25" s="9">
        <v>1510440</v>
      </c>
      <c r="G25" s="9">
        <v>1510440</v>
      </c>
      <c r="H25" s="9">
        <v>1510440</v>
      </c>
    </row>
    <row r="26" spans="1:8" x14ac:dyDescent="0.25">
      <c r="A26" s="12"/>
      <c r="B26" s="12">
        <v>32</v>
      </c>
      <c r="C26" s="12" t="s">
        <v>26</v>
      </c>
      <c r="D26" s="8">
        <v>198022</v>
      </c>
      <c r="E26" s="9">
        <v>328401</v>
      </c>
      <c r="F26" s="9">
        <v>196874</v>
      </c>
      <c r="G26" s="9">
        <v>196874</v>
      </c>
      <c r="H26" s="9">
        <v>196874</v>
      </c>
    </row>
    <row r="27" spans="1:8" x14ac:dyDescent="0.25">
      <c r="A27" s="12"/>
      <c r="B27" s="12">
        <v>34</v>
      </c>
      <c r="C27" s="12" t="s">
        <v>78</v>
      </c>
      <c r="D27" s="8">
        <v>1814</v>
      </c>
      <c r="E27" s="9">
        <v>2324</v>
      </c>
      <c r="F27" s="9">
        <v>2324</v>
      </c>
      <c r="G27" s="9">
        <v>2324</v>
      </c>
      <c r="H27" s="9">
        <v>2324</v>
      </c>
    </row>
    <row r="28" spans="1:8" x14ac:dyDescent="0.25">
      <c r="A28" s="12"/>
      <c r="B28" s="12">
        <v>38</v>
      </c>
      <c r="C28" s="12" t="s">
        <v>80</v>
      </c>
      <c r="D28" s="8">
        <v>1807</v>
      </c>
      <c r="E28" s="9">
        <v>1748</v>
      </c>
      <c r="F28" s="9">
        <v>1800</v>
      </c>
      <c r="G28" s="9">
        <v>1800</v>
      </c>
      <c r="H28" s="9">
        <v>1800</v>
      </c>
    </row>
    <row r="29" spans="1:8" ht="25.5" x14ac:dyDescent="0.25">
      <c r="A29" s="171">
        <v>4</v>
      </c>
      <c r="B29" s="172"/>
      <c r="C29" s="173" t="s">
        <v>12</v>
      </c>
      <c r="D29" s="85">
        <f>SUM(D30:D31)</f>
        <v>11339</v>
      </c>
      <c r="E29" s="86">
        <f>SUM(E30:E31)</f>
        <v>17568</v>
      </c>
      <c r="F29" s="86">
        <f t="shared" ref="F29:H29" si="3">SUM(F30:F31)</f>
        <v>21000</v>
      </c>
      <c r="G29" s="86">
        <f t="shared" si="3"/>
        <v>21000</v>
      </c>
      <c r="H29" s="86">
        <f t="shared" si="3"/>
        <v>21000</v>
      </c>
    </row>
    <row r="30" spans="1:8" ht="38.25" x14ac:dyDescent="0.25">
      <c r="A30" s="14"/>
      <c r="B30" s="65">
        <v>42</v>
      </c>
      <c r="C30" s="27" t="s">
        <v>35</v>
      </c>
      <c r="D30" s="8">
        <v>11339</v>
      </c>
      <c r="E30" s="9">
        <v>17568</v>
      </c>
      <c r="F30" s="9">
        <v>21000</v>
      </c>
      <c r="G30" s="9">
        <v>21000</v>
      </c>
      <c r="H30" s="9">
        <v>21000</v>
      </c>
    </row>
    <row r="31" spans="1:8" ht="25.5" x14ac:dyDescent="0.25">
      <c r="A31" s="16"/>
      <c r="B31" s="16">
        <v>45</v>
      </c>
      <c r="C31" s="27" t="s">
        <v>79</v>
      </c>
      <c r="D31" s="8"/>
      <c r="E31" s="9"/>
      <c r="F31" s="9"/>
      <c r="G31" s="9"/>
      <c r="H31" s="10"/>
    </row>
    <row r="32" spans="1:8" x14ac:dyDescent="0.25">
      <c r="A32" s="178">
        <v>9</v>
      </c>
      <c r="B32" s="178">
        <v>92</v>
      </c>
      <c r="C32" s="175" t="s">
        <v>147</v>
      </c>
      <c r="D32" s="86">
        <v>-2169</v>
      </c>
      <c r="E32" s="175"/>
      <c r="F32" s="175"/>
      <c r="G32" s="175"/>
      <c r="H32" s="175"/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opLeftCell="A25" workbookViewId="0">
      <selection activeCell="A22" sqref="A22:F2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92" t="s">
        <v>37</v>
      </c>
      <c r="B1" s="192"/>
      <c r="C1" s="192"/>
      <c r="D1" s="192"/>
      <c r="E1" s="192"/>
      <c r="F1" s="192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92" t="s">
        <v>23</v>
      </c>
      <c r="B3" s="192"/>
      <c r="C3" s="192"/>
      <c r="D3" s="192"/>
      <c r="E3" s="192"/>
      <c r="F3" s="192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92" t="s">
        <v>4</v>
      </c>
      <c r="B5" s="192"/>
      <c r="C5" s="192"/>
      <c r="D5" s="192"/>
      <c r="E5" s="192"/>
      <c r="F5" s="192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92" t="s">
        <v>56</v>
      </c>
      <c r="B7" s="192"/>
      <c r="C7" s="192"/>
      <c r="D7" s="192"/>
      <c r="E7" s="192"/>
      <c r="F7" s="192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58</v>
      </c>
      <c r="B9" s="20" t="s">
        <v>40</v>
      </c>
      <c r="C9" s="21" t="s">
        <v>41</v>
      </c>
      <c r="D9" s="21" t="s">
        <v>38</v>
      </c>
      <c r="E9" s="21" t="s">
        <v>31</v>
      </c>
      <c r="F9" s="21" t="s">
        <v>39</v>
      </c>
    </row>
    <row r="10" spans="1:6" x14ac:dyDescent="0.25">
      <c r="A10" s="154" t="s">
        <v>0</v>
      </c>
      <c r="B10" s="155">
        <f>B11+B13+B15+B17+B22</f>
        <v>1445620</v>
      </c>
      <c r="C10" s="156">
        <f>C11+C13+C15+C17+C22</f>
        <v>1540885</v>
      </c>
      <c r="D10" s="157">
        <f t="shared" ref="D10:F10" si="0">D11+D13+D15+D17+D22</f>
        <v>1732438</v>
      </c>
      <c r="E10" s="157">
        <f t="shared" si="0"/>
        <v>1732438</v>
      </c>
      <c r="F10" s="157">
        <f t="shared" si="0"/>
        <v>1732438</v>
      </c>
    </row>
    <row r="11" spans="1:6" x14ac:dyDescent="0.25">
      <c r="A11" s="173" t="s">
        <v>62</v>
      </c>
      <c r="B11" s="185">
        <f>B12</f>
        <v>2954</v>
      </c>
      <c r="C11" s="185">
        <f>C12</f>
        <v>4248</v>
      </c>
      <c r="D11" s="185">
        <f t="shared" ref="D11:F11" si="1">D12</f>
        <v>4500</v>
      </c>
      <c r="E11" s="185">
        <f t="shared" si="1"/>
        <v>4500</v>
      </c>
      <c r="F11" s="185">
        <f t="shared" si="1"/>
        <v>4500</v>
      </c>
    </row>
    <row r="12" spans="1:6" x14ac:dyDescent="0.25">
      <c r="A12" s="13" t="s">
        <v>63</v>
      </c>
      <c r="B12" s="119">
        <v>2954</v>
      </c>
      <c r="C12" s="119">
        <v>4248</v>
      </c>
      <c r="D12" s="119">
        <v>4500</v>
      </c>
      <c r="E12" s="119">
        <f>D12</f>
        <v>4500</v>
      </c>
      <c r="F12" s="119">
        <v>4500</v>
      </c>
    </row>
    <row r="13" spans="1:6" x14ac:dyDescent="0.25">
      <c r="A13" s="181" t="s">
        <v>64</v>
      </c>
      <c r="B13" s="186">
        <f>B14</f>
        <v>48454</v>
      </c>
      <c r="C13" s="186">
        <f>C14</f>
        <v>44475</v>
      </c>
      <c r="D13" s="186">
        <f t="shared" ref="D13:F13" si="2">D14</f>
        <v>60000</v>
      </c>
      <c r="E13" s="186">
        <f t="shared" si="2"/>
        <v>60000</v>
      </c>
      <c r="F13" s="186">
        <f t="shared" si="2"/>
        <v>60000</v>
      </c>
    </row>
    <row r="14" spans="1:6" x14ac:dyDescent="0.25">
      <c r="A14" s="13" t="s">
        <v>81</v>
      </c>
      <c r="B14" s="119">
        <v>48454</v>
      </c>
      <c r="C14" s="119">
        <v>44475</v>
      </c>
      <c r="D14" s="119">
        <v>60000</v>
      </c>
      <c r="E14" s="119">
        <v>60000</v>
      </c>
      <c r="F14" s="119">
        <v>60000</v>
      </c>
    </row>
    <row r="15" spans="1:6" ht="25.5" x14ac:dyDescent="0.25">
      <c r="A15" s="169" t="s">
        <v>61</v>
      </c>
      <c r="B15" s="187">
        <f>B16</f>
        <v>128440</v>
      </c>
      <c r="C15" s="186">
        <f t="shared" ref="C15:F15" si="3">C16</f>
        <v>215800</v>
      </c>
      <c r="D15" s="186">
        <f t="shared" si="3"/>
        <v>138324</v>
      </c>
      <c r="E15" s="186">
        <f t="shared" si="3"/>
        <v>138324</v>
      </c>
      <c r="F15" s="186">
        <f t="shared" si="3"/>
        <v>138324</v>
      </c>
    </row>
    <row r="16" spans="1:6" ht="19.149999999999999" customHeight="1" x14ac:dyDescent="0.25">
      <c r="A16" s="18" t="s">
        <v>148</v>
      </c>
      <c r="B16" s="125">
        <v>128440</v>
      </c>
      <c r="C16" s="119">
        <v>215800</v>
      </c>
      <c r="D16" s="119">
        <v>138324</v>
      </c>
      <c r="E16" s="119">
        <v>138324</v>
      </c>
      <c r="F16" s="119">
        <v>138324</v>
      </c>
    </row>
    <row r="17" spans="1:6" x14ac:dyDescent="0.25">
      <c r="A17" s="188" t="s">
        <v>59</v>
      </c>
      <c r="B17" s="187">
        <f>SUM(B18:B21)</f>
        <v>1255930</v>
      </c>
      <c r="C17" s="186">
        <f t="shared" ref="C17:F17" si="4">SUM(C18:C21)</f>
        <v>1267057</v>
      </c>
      <c r="D17" s="186">
        <f t="shared" si="4"/>
        <v>1522614</v>
      </c>
      <c r="E17" s="186">
        <f t="shared" si="4"/>
        <v>1522614</v>
      </c>
      <c r="F17" s="185">
        <f t="shared" si="4"/>
        <v>1522614</v>
      </c>
    </row>
    <row r="18" spans="1:6" x14ac:dyDescent="0.25">
      <c r="A18" s="13" t="s">
        <v>60</v>
      </c>
      <c r="B18" s="125">
        <v>480</v>
      </c>
      <c r="C18" s="119">
        <v>0</v>
      </c>
      <c r="D18" s="119"/>
      <c r="E18" s="119"/>
      <c r="F18" s="120"/>
    </row>
    <row r="19" spans="1:6" x14ac:dyDescent="0.25">
      <c r="A19" s="115" t="s">
        <v>157</v>
      </c>
      <c r="B19" s="122">
        <v>1931</v>
      </c>
      <c r="C19" s="122"/>
      <c r="D19" s="122"/>
      <c r="E19" s="122"/>
      <c r="F19" s="122"/>
    </row>
    <row r="20" spans="1:6" x14ac:dyDescent="0.25">
      <c r="A20" s="101" t="s">
        <v>158</v>
      </c>
      <c r="B20" s="119">
        <v>1229119</v>
      </c>
      <c r="C20" s="122">
        <v>1249812</v>
      </c>
      <c r="D20" s="122">
        <v>1516800</v>
      </c>
      <c r="E20" s="122">
        <v>1516800</v>
      </c>
      <c r="F20" s="122">
        <v>1516800</v>
      </c>
    </row>
    <row r="21" spans="1:6" x14ac:dyDescent="0.25">
      <c r="A21" s="101" t="s">
        <v>159</v>
      </c>
      <c r="B21" s="119">
        <v>24400</v>
      </c>
      <c r="C21" s="119">
        <v>17245</v>
      </c>
      <c r="D21" s="122">
        <v>5814</v>
      </c>
      <c r="E21" s="122">
        <v>5814</v>
      </c>
      <c r="F21" s="122">
        <v>5814</v>
      </c>
    </row>
    <row r="22" spans="1:6" x14ac:dyDescent="0.25">
      <c r="A22" s="175" t="s">
        <v>160</v>
      </c>
      <c r="B22" s="186">
        <f>B23</f>
        <v>9842</v>
      </c>
      <c r="C22" s="186">
        <f t="shared" ref="C22:F22" si="5">C23</f>
        <v>9305</v>
      </c>
      <c r="D22" s="189">
        <f t="shared" si="5"/>
        <v>7000</v>
      </c>
      <c r="E22" s="189">
        <f t="shared" si="5"/>
        <v>7000</v>
      </c>
      <c r="F22" s="189">
        <f t="shared" si="5"/>
        <v>7000</v>
      </c>
    </row>
    <row r="23" spans="1:6" x14ac:dyDescent="0.25">
      <c r="A23" s="115" t="s">
        <v>161</v>
      </c>
      <c r="B23" s="119">
        <v>9842</v>
      </c>
      <c r="C23" s="122">
        <v>9305</v>
      </c>
      <c r="D23" s="122">
        <v>7000</v>
      </c>
      <c r="E23" s="122">
        <v>7000</v>
      </c>
      <c r="F23" s="122">
        <v>7000</v>
      </c>
    </row>
    <row r="24" spans="1:6" x14ac:dyDescent="0.25">
      <c r="A24" s="124"/>
      <c r="B24" s="126"/>
      <c r="C24" s="127"/>
      <c r="D24" s="127"/>
      <c r="E24" s="127"/>
      <c r="F24" s="127"/>
    </row>
    <row r="25" spans="1:6" ht="15.75" customHeight="1" x14ac:dyDescent="0.25">
      <c r="A25" s="192" t="s">
        <v>57</v>
      </c>
      <c r="B25" s="192"/>
      <c r="C25" s="192"/>
      <c r="D25" s="192"/>
      <c r="E25" s="192"/>
      <c r="F25" s="192"/>
    </row>
    <row r="26" spans="1:6" ht="18" x14ac:dyDescent="0.25">
      <c r="A26" s="25"/>
      <c r="B26" s="25"/>
      <c r="C26" s="25"/>
      <c r="D26" s="25"/>
      <c r="E26" s="5"/>
      <c r="F26" s="5"/>
    </row>
    <row r="27" spans="1:6" ht="25.5" x14ac:dyDescent="0.25">
      <c r="A27" s="21" t="s">
        <v>58</v>
      </c>
      <c r="B27" s="20" t="s">
        <v>40</v>
      </c>
      <c r="C27" s="21" t="s">
        <v>41</v>
      </c>
      <c r="D27" s="21" t="s">
        <v>38</v>
      </c>
      <c r="E27" s="21" t="s">
        <v>31</v>
      </c>
      <c r="F27" s="21" t="s">
        <v>39</v>
      </c>
    </row>
    <row r="28" spans="1:6" x14ac:dyDescent="0.25">
      <c r="A28" s="154" t="s">
        <v>1</v>
      </c>
      <c r="B28" s="158">
        <f>B29+B31+B33+B35+B40</f>
        <v>1423647</v>
      </c>
      <c r="C28" s="159">
        <f t="shared" ref="C28:F28" si="6">C29+C31+C33+C35+C40</f>
        <v>1540885</v>
      </c>
      <c r="D28" s="159">
        <f t="shared" si="6"/>
        <v>1732438</v>
      </c>
      <c r="E28" s="159">
        <f t="shared" si="6"/>
        <v>1732438</v>
      </c>
      <c r="F28" s="159">
        <f t="shared" si="6"/>
        <v>1732438</v>
      </c>
    </row>
    <row r="29" spans="1:6" ht="15.75" customHeight="1" x14ac:dyDescent="0.25">
      <c r="A29" s="173" t="s">
        <v>62</v>
      </c>
      <c r="B29" s="179">
        <f t="shared" ref="B29:C29" si="7">B30</f>
        <v>2954</v>
      </c>
      <c r="C29" s="180">
        <f t="shared" si="7"/>
        <v>4248</v>
      </c>
      <c r="D29" s="180">
        <f>D30</f>
        <v>4500</v>
      </c>
      <c r="E29" s="180">
        <f t="shared" ref="E29:F29" si="8">E30</f>
        <v>4500</v>
      </c>
      <c r="F29" s="180">
        <f t="shared" si="8"/>
        <v>4500</v>
      </c>
    </row>
    <row r="30" spans="1:6" x14ac:dyDescent="0.25">
      <c r="A30" s="13" t="s">
        <v>63</v>
      </c>
      <c r="B30" s="128">
        <f>'Račun financiranja po izvorima'!B19</f>
        <v>2954</v>
      </c>
      <c r="C30" s="129">
        <v>4248</v>
      </c>
      <c r="D30" s="129">
        <v>4500</v>
      </c>
      <c r="E30" s="129">
        <v>4500</v>
      </c>
      <c r="F30" s="129">
        <v>4500</v>
      </c>
    </row>
    <row r="31" spans="1:6" x14ac:dyDescent="0.25">
      <c r="A31" s="181" t="s">
        <v>64</v>
      </c>
      <c r="B31" s="179">
        <f>B32</f>
        <v>43980</v>
      </c>
      <c r="C31" s="180">
        <f>C32</f>
        <v>44475</v>
      </c>
      <c r="D31" s="180">
        <f>D32</f>
        <v>60000</v>
      </c>
      <c r="E31" s="180">
        <f t="shared" ref="E31:F31" si="9">E32</f>
        <v>60000</v>
      </c>
      <c r="F31" s="180">
        <f t="shared" si="9"/>
        <v>60000</v>
      </c>
    </row>
    <row r="32" spans="1:6" x14ac:dyDescent="0.25">
      <c r="A32" s="114" t="s">
        <v>81</v>
      </c>
      <c r="B32" s="128">
        <f>'Račun financiranja po izvorima'!B20</f>
        <v>43980</v>
      </c>
      <c r="C32" s="129">
        <v>44475</v>
      </c>
      <c r="D32" s="129">
        <v>60000</v>
      </c>
      <c r="E32" s="129">
        <v>60000</v>
      </c>
      <c r="F32" s="129">
        <v>60000</v>
      </c>
    </row>
    <row r="33" spans="1:6" x14ac:dyDescent="0.25">
      <c r="A33" s="182" t="s">
        <v>61</v>
      </c>
      <c r="B33" s="179">
        <f>B34</f>
        <v>128440</v>
      </c>
      <c r="C33" s="180">
        <f t="shared" ref="C33" si="10">C34</f>
        <v>215800</v>
      </c>
      <c r="D33" s="180">
        <f t="shared" ref="D33" si="11">D34</f>
        <v>138324</v>
      </c>
      <c r="E33" s="180">
        <f t="shared" ref="E33" si="12">E34</f>
        <v>138324</v>
      </c>
      <c r="F33" s="183">
        <f t="shared" ref="F33" si="13">F34</f>
        <v>138324</v>
      </c>
    </row>
    <row r="34" spans="1:6" x14ac:dyDescent="0.25">
      <c r="A34" s="115" t="s">
        <v>162</v>
      </c>
      <c r="B34" s="130">
        <f>'Račun financiranja po izvorima'!B21</f>
        <v>128440</v>
      </c>
      <c r="C34" s="130">
        <v>215800</v>
      </c>
      <c r="D34" s="130">
        <v>138324</v>
      </c>
      <c r="E34" s="130">
        <v>138324</v>
      </c>
      <c r="F34" s="130">
        <v>138324</v>
      </c>
    </row>
    <row r="35" spans="1:6" x14ac:dyDescent="0.25">
      <c r="A35" s="175" t="s">
        <v>59</v>
      </c>
      <c r="B35" s="184">
        <f>SUM(B36:B39)</f>
        <v>1239076</v>
      </c>
      <c r="C35" s="184">
        <f t="shared" ref="C35" si="14">SUM(C36:C39)</f>
        <v>1267057</v>
      </c>
      <c r="D35" s="184">
        <f t="shared" ref="D35" si="15">SUM(D36:D39)</f>
        <v>1522614</v>
      </c>
      <c r="E35" s="184">
        <f t="shared" ref="E35" si="16">SUM(E36:E39)</f>
        <v>1522614</v>
      </c>
      <c r="F35" s="184">
        <f t="shared" ref="F35" si="17">SUM(F36:F39)</f>
        <v>1522614</v>
      </c>
    </row>
    <row r="36" spans="1:6" x14ac:dyDescent="0.25">
      <c r="A36" s="115" t="s">
        <v>60</v>
      </c>
      <c r="B36" s="130">
        <f>'Račun financiranja po izvorima'!B22</f>
        <v>480</v>
      </c>
      <c r="C36" s="130">
        <v>0</v>
      </c>
      <c r="D36" s="130"/>
      <c r="E36" s="130"/>
      <c r="F36" s="130"/>
    </row>
    <row r="37" spans="1:6" x14ac:dyDescent="0.25">
      <c r="A37" s="115" t="s">
        <v>157</v>
      </c>
      <c r="B37" s="130">
        <f>'Račun financiranja po izvorima'!B23</f>
        <v>1932</v>
      </c>
      <c r="C37" s="130"/>
      <c r="D37" s="130"/>
      <c r="E37" s="130"/>
      <c r="F37" s="130"/>
    </row>
    <row r="38" spans="1:6" x14ac:dyDescent="0.25">
      <c r="A38" s="115" t="s">
        <v>158</v>
      </c>
      <c r="B38" s="130">
        <f>'Račun financiranja po izvorima'!B24</f>
        <v>1222509</v>
      </c>
      <c r="C38" s="130">
        <v>1249812</v>
      </c>
      <c r="D38" s="130">
        <v>1516800</v>
      </c>
      <c r="E38" s="130">
        <v>1516800</v>
      </c>
      <c r="F38" s="130">
        <v>1516800</v>
      </c>
    </row>
    <row r="39" spans="1:6" x14ac:dyDescent="0.25">
      <c r="A39" s="115" t="s">
        <v>159</v>
      </c>
      <c r="B39" s="130">
        <f>'Račun financiranja po izvorima'!B25</f>
        <v>14155</v>
      </c>
      <c r="C39" s="130">
        <v>17245</v>
      </c>
      <c r="D39" s="130">
        <v>5814</v>
      </c>
      <c r="E39" s="130">
        <v>5814</v>
      </c>
      <c r="F39" s="130">
        <v>5814</v>
      </c>
    </row>
    <row r="40" spans="1:6" x14ac:dyDescent="0.25">
      <c r="A40" s="175" t="s">
        <v>160</v>
      </c>
      <c r="B40" s="184">
        <f>B41</f>
        <v>9197</v>
      </c>
      <c r="C40" s="184">
        <f t="shared" ref="C40" si="18">C41</f>
        <v>9305</v>
      </c>
      <c r="D40" s="184">
        <f t="shared" ref="D40" si="19">D41</f>
        <v>7000</v>
      </c>
      <c r="E40" s="184">
        <f t="shared" ref="E40" si="20">E41</f>
        <v>7000</v>
      </c>
      <c r="F40" s="184">
        <f t="shared" ref="F40" si="21">F41</f>
        <v>7000</v>
      </c>
    </row>
    <row r="41" spans="1:6" x14ac:dyDescent="0.25">
      <c r="A41" s="115" t="s">
        <v>161</v>
      </c>
      <c r="B41" s="130">
        <f>'Račun financiranja po izvorima'!B26</f>
        <v>9197</v>
      </c>
      <c r="C41" s="130">
        <v>9305</v>
      </c>
      <c r="D41" s="130">
        <v>7000</v>
      </c>
      <c r="E41" s="130">
        <v>7000</v>
      </c>
      <c r="F41" s="130">
        <v>7000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16" sqref="A16:F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92" t="s">
        <v>37</v>
      </c>
      <c r="B1" s="192"/>
      <c r="C1" s="192"/>
      <c r="D1" s="192"/>
      <c r="E1" s="192"/>
      <c r="F1" s="19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92" t="s">
        <v>23</v>
      </c>
      <c r="B3" s="192"/>
      <c r="C3" s="192"/>
      <c r="D3" s="192"/>
      <c r="E3" s="193"/>
      <c r="F3" s="19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92" t="s">
        <v>4</v>
      </c>
      <c r="B5" s="194"/>
      <c r="C5" s="194"/>
      <c r="D5" s="194"/>
      <c r="E5" s="194"/>
      <c r="F5" s="19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92" t="s">
        <v>13</v>
      </c>
      <c r="B7" s="213"/>
      <c r="C7" s="213"/>
      <c r="D7" s="213"/>
      <c r="E7" s="213"/>
      <c r="F7" s="21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58</v>
      </c>
      <c r="B9" s="20" t="s">
        <v>40</v>
      </c>
      <c r="C9" s="21" t="s">
        <v>41</v>
      </c>
      <c r="D9" s="21" t="s">
        <v>38</v>
      </c>
      <c r="E9" s="21" t="s">
        <v>31</v>
      </c>
      <c r="F9" s="21" t="s">
        <v>39</v>
      </c>
    </row>
    <row r="10" spans="1:6" ht="15.75" customHeight="1" x14ac:dyDescent="0.25">
      <c r="A10" s="11" t="s">
        <v>14</v>
      </c>
      <c r="B10" s="8"/>
      <c r="C10" s="9"/>
      <c r="D10" s="9"/>
      <c r="E10" s="9"/>
      <c r="F10" s="9"/>
    </row>
    <row r="11" spans="1:6" ht="15.75" customHeight="1" x14ac:dyDescent="0.25">
      <c r="A11" s="11" t="s">
        <v>15</v>
      </c>
      <c r="B11" s="8"/>
      <c r="C11" s="9"/>
      <c r="D11" s="9"/>
      <c r="E11" s="9"/>
      <c r="F11" s="9"/>
    </row>
    <row r="12" spans="1:6" ht="25.5" x14ac:dyDescent="0.25">
      <c r="A12" s="18" t="s">
        <v>16</v>
      </c>
      <c r="B12" s="8"/>
      <c r="C12" s="9"/>
      <c r="D12" s="9"/>
      <c r="E12" s="9"/>
      <c r="F12" s="9"/>
    </row>
    <row r="13" spans="1:6" x14ac:dyDescent="0.25">
      <c r="A13" s="17" t="s">
        <v>17</v>
      </c>
      <c r="B13" s="8"/>
      <c r="C13" s="9"/>
      <c r="D13" s="9"/>
      <c r="E13" s="9"/>
      <c r="F13" s="9"/>
    </row>
    <row r="14" spans="1:6" x14ac:dyDescent="0.25">
      <c r="A14" s="11" t="s">
        <v>18</v>
      </c>
      <c r="B14" s="8"/>
      <c r="C14" s="9"/>
      <c r="D14" s="9"/>
      <c r="E14" s="9"/>
      <c r="F14" s="10"/>
    </row>
    <row r="15" spans="1:6" ht="25.5" x14ac:dyDescent="0.25">
      <c r="A15" s="19" t="s">
        <v>19</v>
      </c>
      <c r="B15" s="8"/>
      <c r="C15" s="9"/>
      <c r="D15" s="9"/>
      <c r="E15" s="9"/>
      <c r="F15" s="10"/>
    </row>
    <row r="16" spans="1:6" x14ac:dyDescent="0.25">
      <c r="A16" s="151" t="s">
        <v>156</v>
      </c>
      <c r="B16" s="152">
        <v>1423647</v>
      </c>
      <c r="C16" s="153">
        <v>1540885</v>
      </c>
      <c r="D16" s="152">
        <v>1732438</v>
      </c>
      <c r="E16" s="152">
        <v>1732438</v>
      </c>
      <c r="F16" s="152">
        <v>1732438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15" sqref="D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92" t="s">
        <v>37</v>
      </c>
      <c r="B1" s="192"/>
      <c r="C1" s="192"/>
      <c r="D1" s="192"/>
      <c r="E1" s="192"/>
      <c r="F1" s="192"/>
      <c r="G1" s="192"/>
      <c r="H1" s="19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92" t="s">
        <v>23</v>
      </c>
      <c r="B3" s="192"/>
      <c r="C3" s="192"/>
      <c r="D3" s="192"/>
      <c r="E3" s="192"/>
      <c r="F3" s="192"/>
      <c r="G3" s="192"/>
      <c r="H3" s="19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92" t="s">
        <v>65</v>
      </c>
      <c r="B5" s="192"/>
      <c r="C5" s="192"/>
      <c r="D5" s="192"/>
      <c r="E5" s="192"/>
      <c r="F5" s="192"/>
      <c r="G5" s="192"/>
      <c r="H5" s="19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36</v>
      </c>
      <c r="D7" s="20" t="s">
        <v>40</v>
      </c>
      <c r="E7" s="21" t="s">
        <v>41</v>
      </c>
      <c r="F7" s="21" t="s">
        <v>38</v>
      </c>
      <c r="G7" s="21" t="s">
        <v>31</v>
      </c>
      <c r="H7" s="21" t="s">
        <v>39</v>
      </c>
    </row>
    <row r="8" spans="1:8" x14ac:dyDescent="0.25">
      <c r="A8" s="39"/>
      <c r="B8" s="40"/>
      <c r="C8" s="38" t="s">
        <v>67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20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27</v>
      </c>
      <c r="D10" s="8"/>
      <c r="E10" s="9"/>
      <c r="F10" s="9"/>
      <c r="G10" s="9"/>
      <c r="H10" s="9"/>
    </row>
    <row r="11" spans="1:8" x14ac:dyDescent="0.25">
      <c r="A11" s="11"/>
      <c r="B11" s="16"/>
      <c r="C11" s="41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68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21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28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opLeftCell="A7" zoomScaleNormal="100" workbookViewId="0">
      <selection activeCell="A18" sqref="A18:F1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92" t="s">
        <v>37</v>
      </c>
      <c r="B1" s="192"/>
      <c r="C1" s="192"/>
      <c r="D1" s="192"/>
      <c r="E1" s="192"/>
      <c r="F1" s="192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92" t="s">
        <v>23</v>
      </c>
      <c r="B3" s="192"/>
      <c r="C3" s="192"/>
      <c r="D3" s="192"/>
      <c r="E3" s="192"/>
      <c r="F3" s="192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92" t="s">
        <v>66</v>
      </c>
      <c r="B5" s="192"/>
      <c r="C5" s="192"/>
      <c r="D5" s="192"/>
      <c r="E5" s="192"/>
      <c r="F5" s="192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58</v>
      </c>
      <c r="B7" s="20" t="s">
        <v>40</v>
      </c>
      <c r="C7" s="21" t="s">
        <v>41</v>
      </c>
      <c r="D7" s="21" t="s">
        <v>38</v>
      </c>
      <c r="E7" s="21" t="s">
        <v>31</v>
      </c>
      <c r="F7" s="21" t="s">
        <v>39</v>
      </c>
    </row>
    <row r="8" spans="1:6" x14ac:dyDescent="0.25">
      <c r="A8" s="148" t="s">
        <v>67</v>
      </c>
      <c r="B8" s="149">
        <f>SUM(B9:B16)</f>
        <v>1445620</v>
      </c>
      <c r="C8" s="150">
        <f t="shared" ref="C8:F8" si="0">SUM(C9:C16)</f>
        <v>1540885</v>
      </c>
      <c r="D8" s="150">
        <f t="shared" si="0"/>
        <v>1732438</v>
      </c>
      <c r="E8" s="150">
        <f t="shared" si="0"/>
        <v>1732438</v>
      </c>
      <c r="F8" s="150">
        <f t="shared" si="0"/>
        <v>1732438</v>
      </c>
    </row>
    <row r="9" spans="1:6" x14ac:dyDescent="0.25">
      <c r="A9" s="114" t="s">
        <v>155</v>
      </c>
      <c r="B9" s="117">
        <v>2954</v>
      </c>
      <c r="C9" s="118">
        <v>4248</v>
      </c>
      <c r="D9" s="119">
        <v>4500</v>
      </c>
      <c r="E9" s="119">
        <v>4500</v>
      </c>
      <c r="F9" s="119">
        <v>4500</v>
      </c>
    </row>
    <row r="10" spans="1:6" x14ac:dyDescent="0.25">
      <c r="A10" s="114" t="s">
        <v>154</v>
      </c>
      <c r="B10" s="117">
        <v>48454</v>
      </c>
      <c r="C10" s="118">
        <v>44475</v>
      </c>
      <c r="D10" s="119">
        <v>60000</v>
      </c>
      <c r="E10" s="119">
        <v>60000</v>
      </c>
      <c r="F10" s="120">
        <v>60000</v>
      </c>
    </row>
    <row r="11" spans="1:6" x14ac:dyDescent="0.25">
      <c r="A11" s="115" t="s">
        <v>148</v>
      </c>
      <c r="B11" s="121">
        <v>128440</v>
      </c>
      <c r="C11" s="121">
        <v>215800</v>
      </c>
      <c r="D11" s="122">
        <v>138324</v>
      </c>
      <c r="E11" s="122">
        <v>138324</v>
      </c>
      <c r="F11" s="122">
        <v>138324</v>
      </c>
    </row>
    <row r="12" spans="1:6" x14ac:dyDescent="0.25">
      <c r="A12" s="115" t="s">
        <v>149</v>
      </c>
      <c r="B12" s="121">
        <v>480</v>
      </c>
      <c r="C12" s="121"/>
      <c r="D12" s="122"/>
      <c r="E12" s="122"/>
      <c r="F12" s="122"/>
    </row>
    <row r="13" spans="1:6" x14ac:dyDescent="0.25">
      <c r="A13" s="115" t="s">
        <v>150</v>
      </c>
      <c r="B13" s="121">
        <v>1931</v>
      </c>
      <c r="C13" s="121"/>
      <c r="D13" s="122"/>
      <c r="E13" s="122"/>
      <c r="F13" s="122"/>
    </row>
    <row r="14" spans="1:6" x14ac:dyDescent="0.25">
      <c r="A14" s="115" t="s">
        <v>151</v>
      </c>
      <c r="B14" s="121">
        <v>1229119</v>
      </c>
      <c r="C14" s="121">
        <v>1249812</v>
      </c>
      <c r="D14" s="122">
        <v>1516800</v>
      </c>
      <c r="E14" s="122">
        <v>1516800</v>
      </c>
      <c r="F14" s="122">
        <v>1516800</v>
      </c>
    </row>
    <row r="15" spans="1:6" x14ac:dyDescent="0.25">
      <c r="A15" s="115" t="s">
        <v>152</v>
      </c>
      <c r="B15" s="121">
        <v>24400</v>
      </c>
      <c r="C15" s="121">
        <v>17245</v>
      </c>
      <c r="D15" s="122">
        <v>5814</v>
      </c>
      <c r="E15" s="122">
        <v>5814</v>
      </c>
      <c r="F15" s="122">
        <v>5814</v>
      </c>
    </row>
    <row r="16" spans="1:6" x14ac:dyDescent="0.25">
      <c r="A16" s="115" t="s">
        <v>153</v>
      </c>
      <c r="B16" s="121">
        <v>9842</v>
      </c>
      <c r="C16" s="121">
        <v>9305</v>
      </c>
      <c r="D16" s="122">
        <v>7000</v>
      </c>
      <c r="E16" s="122">
        <v>7000</v>
      </c>
      <c r="F16" s="122">
        <v>7000</v>
      </c>
    </row>
    <row r="17" spans="1:6" x14ac:dyDescent="0.25">
      <c r="A17" s="18"/>
      <c r="B17" s="123"/>
      <c r="C17" s="116"/>
      <c r="D17" s="116"/>
      <c r="E17" s="116"/>
      <c r="F17" s="116"/>
    </row>
    <row r="18" spans="1:6" x14ac:dyDescent="0.25">
      <c r="A18" s="148" t="s">
        <v>68</v>
      </c>
      <c r="B18" s="149">
        <f>SUM(B19:B26)</f>
        <v>1423647</v>
      </c>
      <c r="C18" s="150">
        <f>SUM(C19:C26)</f>
        <v>1540885</v>
      </c>
      <c r="D18" s="150">
        <f t="shared" ref="D18" si="1">SUM(D19:D26)</f>
        <v>1732438</v>
      </c>
      <c r="E18" s="150">
        <f t="shared" ref="E18" si="2">SUM(E19:E26)</f>
        <v>1732438</v>
      </c>
      <c r="F18" s="150">
        <f t="shared" ref="F18" si="3">SUM(F19:F26)</f>
        <v>1732438</v>
      </c>
    </row>
    <row r="19" spans="1:6" x14ac:dyDescent="0.25">
      <c r="A19" s="114" t="s">
        <v>155</v>
      </c>
      <c r="B19" s="117">
        <v>2954</v>
      </c>
      <c r="C19" s="118">
        <v>4248</v>
      </c>
      <c r="D19" s="119">
        <v>4500</v>
      </c>
      <c r="E19" s="119">
        <v>4500</v>
      </c>
      <c r="F19" s="119">
        <v>4500</v>
      </c>
    </row>
    <row r="20" spans="1:6" x14ac:dyDescent="0.25">
      <c r="A20" s="114" t="s">
        <v>154</v>
      </c>
      <c r="B20" s="117">
        <v>43980</v>
      </c>
      <c r="C20" s="118">
        <v>44475</v>
      </c>
      <c r="D20" s="119">
        <v>60000</v>
      </c>
      <c r="E20" s="119">
        <v>60000</v>
      </c>
      <c r="F20" s="120">
        <v>60000</v>
      </c>
    </row>
    <row r="21" spans="1:6" x14ac:dyDescent="0.25">
      <c r="A21" s="115" t="s">
        <v>148</v>
      </c>
      <c r="B21" s="121">
        <v>128440</v>
      </c>
      <c r="C21" s="121">
        <v>215800</v>
      </c>
      <c r="D21" s="122">
        <v>138324</v>
      </c>
      <c r="E21" s="122">
        <v>138324</v>
      </c>
      <c r="F21" s="122">
        <v>138324</v>
      </c>
    </row>
    <row r="22" spans="1:6" x14ac:dyDescent="0.25">
      <c r="A22" s="115" t="s">
        <v>149</v>
      </c>
      <c r="B22" s="121">
        <v>480</v>
      </c>
      <c r="C22" s="121"/>
      <c r="D22" s="122"/>
      <c r="E22" s="122"/>
      <c r="F22" s="122"/>
    </row>
    <row r="23" spans="1:6" x14ac:dyDescent="0.25">
      <c r="A23" s="115" t="s">
        <v>150</v>
      </c>
      <c r="B23" s="121">
        <v>1932</v>
      </c>
      <c r="C23" s="121"/>
      <c r="D23" s="122"/>
      <c r="E23" s="122"/>
      <c r="F23" s="122"/>
    </row>
    <row r="24" spans="1:6" x14ac:dyDescent="0.25">
      <c r="A24" s="115" t="s">
        <v>151</v>
      </c>
      <c r="B24" s="121">
        <v>1222509</v>
      </c>
      <c r="C24" s="121">
        <v>1249812</v>
      </c>
      <c r="D24" s="122">
        <v>1516800</v>
      </c>
      <c r="E24" s="122">
        <v>1516800</v>
      </c>
      <c r="F24" s="122">
        <v>1516800</v>
      </c>
    </row>
    <row r="25" spans="1:6" x14ac:dyDescent="0.25">
      <c r="A25" s="115" t="s">
        <v>152</v>
      </c>
      <c r="B25" s="121">
        <v>14155</v>
      </c>
      <c r="C25" s="121">
        <v>17245</v>
      </c>
      <c r="D25" s="122">
        <v>5814</v>
      </c>
      <c r="E25" s="122">
        <v>5814</v>
      </c>
      <c r="F25" s="122">
        <v>5814</v>
      </c>
    </row>
    <row r="26" spans="1:6" x14ac:dyDescent="0.25">
      <c r="A26" s="115" t="s">
        <v>153</v>
      </c>
      <c r="B26" s="121">
        <v>9197</v>
      </c>
      <c r="C26" s="121">
        <v>9305</v>
      </c>
      <c r="D26" s="122">
        <v>7000</v>
      </c>
      <c r="E26" s="122">
        <v>7000</v>
      </c>
      <c r="F26" s="122">
        <v>7000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opLeftCell="A55" zoomScaleNormal="100" workbookViewId="0">
      <selection activeCell="E70" sqref="E70"/>
    </sheetView>
  </sheetViews>
  <sheetFormatPr defaultRowHeight="15" x14ac:dyDescent="0.25"/>
  <cols>
    <col min="1" max="1" width="9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92" t="s">
        <v>37</v>
      </c>
      <c r="B1" s="192"/>
      <c r="C1" s="192"/>
      <c r="D1" s="192"/>
      <c r="E1" s="192"/>
      <c r="F1" s="192"/>
      <c r="G1" s="192"/>
      <c r="H1" s="192"/>
      <c r="I1" s="192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92" t="s">
        <v>22</v>
      </c>
      <c r="B3" s="194"/>
      <c r="C3" s="194"/>
      <c r="D3" s="194"/>
      <c r="E3" s="194"/>
      <c r="F3" s="194"/>
      <c r="G3" s="194"/>
      <c r="H3" s="194"/>
      <c r="I3" s="19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50" t="s">
        <v>24</v>
      </c>
      <c r="B5" s="251"/>
      <c r="C5" s="252"/>
      <c r="D5" s="20" t="s">
        <v>25</v>
      </c>
      <c r="E5" s="20" t="s">
        <v>40</v>
      </c>
      <c r="F5" s="21" t="s">
        <v>41</v>
      </c>
      <c r="G5" s="21" t="s">
        <v>38</v>
      </c>
      <c r="H5" s="21" t="s">
        <v>31</v>
      </c>
      <c r="I5" s="21" t="s">
        <v>39</v>
      </c>
    </row>
    <row r="6" spans="1:9" s="84" customFormat="1" ht="24.6" customHeight="1" x14ac:dyDescent="0.25">
      <c r="A6" s="247" t="s">
        <v>95</v>
      </c>
      <c r="B6" s="248"/>
      <c r="C6" s="249"/>
      <c r="D6" s="79" t="s">
        <v>96</v>
      </c>
      <c r="E6" s="89">
        <f>SUM(E7,E20,E24,E29)</f>
        <v>1349857</v>
      </c>
      <c r="F6" s="90">
        <f>SUM(F7,F20,F24)</f>
        <v>1461665</v>
      </c>
      <c r="G6" s="90">
        <f>SUM(G7,G20,G24)</f>
        <v>1653324</v>
      </c>
      <c r="H6" s="90">
        <f>SUM(H7,H20,H24)</f>
        <v>1653324</v>
      </c>
      <c r="I6" s="90">
        <f>SUM(I7,I20,I24)</f>
        <v>1653324</v>
      </c>
    </row>
    <row r="7" spans="1:9" s="94" customFormat="1" ht="25.5" x14ac:dyDescent="0.25">
      <c r="A7" s="229" t="s">
        <v>103</v>
      </c>
      <c r="B7" s="221"/>
      <c r="C7" s="222"/>
      <c r="D7" s="78" t="s">
        <v>83</v>
      </c>
      <c r="E7" s="85">
        <f>SUM(E8,E15,E17)</f>
        <v>1317884</v>
      </c>
      <c r="F7" s="86">
        <f>SUM(F9,F17)</f>
        <v>1346665</v>
      </c>
      <c r="G7" s="86">
        <f>SUM(G9,G17)</f>
        <v>1618824</v>
      </c>
      <c r="H7" s="86">
        <f t="shared" ref="H7:I7" si="0">SUM(H9,H17)</f>
        <v>1618824</v>
      </c>
      <c r="I7" s="86">
        <f t="shared" si="0"/>
        <v>1618824</v>
      </c>
    </row>
    <row r="8" spans="1:9" s="84" customFormat="1" x14ac:dyDescent="0.25">
      <c r="A8" s="214" t="s">
        <v>101</v>
      </c>
      <c r="B8" s="215"/>
      <c r="C8" s="216"/>
      <c r="D8" s="133" t="s">
        <v>84</v>
      </c>
      <c r="E8" s="141">
        <f>SUM(E9,E14)</f>
        <v>1221174</v>
      </c>
      <c r="F8" s="139">
        <f t="shared" ref="F8:I8" si="1">SUM(F9,F14)</f>
        <v>1245865</v>
      </c>
      <c r="G8" s="139">
        <f t="shared" si="1"/>
        <v>1515000</v>
      </c>
      <c r="H8" s="139">
        <f t="shared" si="1"/>
        <v>1515000</v>
      </c>
      <c r="I8" s="139">
        <f t="shared" si="1"/>
        <v>1515000</v>
      </c>
    </row>
    <row r="9" spans="1:9" x14ac:dyDescent="0.25">
      <c r="A9" s="217">
        <v>3</v>
      </c>
      <c r="B9" s="218"/>
      <c r="C9" s="219"/>
      <c r="D9" s="28" t="s">
        <v>10</v>
      </c>
      <c r="E9" s="131">
        <f>SUM(E10:E13)</f>
        <v>1220378</v>
      </c>
      <c r="F9" s="132">
        <f t="shared" ref="F9" si="2">SUM(F10:F12)</f>
        <v>1245865</v>
      </c>
      <c r="G9" s="132">
        <f>SUM(G10:G12)</f>
        <v>1515000</v>
      </c>
      <c r="H9" s="132">
        <f t="shared" ref="H9:I9" si="3">SUM(H10:H12)</f>
        <v>1515000</v>
      </c>
      <c r="I9" s="132">
        <f t="shared" si="3"/>
        <v>1515000</v>
      </c>
    </row>
    <row r="10" spans="1:9" x14ac:dyDescent="0.25">
      <c r="A10" s="217">
        <v>31</v>
      </c>
      <c r="B10" s="218"/>
      <c r="C10" s="219"/>
      <c r="D10" s="28" t="s">
        <v>11</v>
      </c>
      <c r="E10" s="8">
        <v>1209844</v>
      </c>
      <c r="F10" s="9">
        <v>1185800</v>
      </c>
      <c r="G10" s="9">
        <v>1510440</v>
      </c>
      <c r="H10" s="9">
        <v>1510440</v>
      </c>
      <c r="I10" s="9">
        <v>1510440</v>
      </c>
    </row>
    <row r="11" spans="1:9" x14ac:dyDescent="0.25">
      <c r="A11" s="217">
        <v>32</v>
      </c>
      <c r="B11" s="218"/>
      <c r="C11" s="219"/>
      <c r="D11" s="62" t="s">
        <v>26</v>
      </c>
      <c r="E11" s="8">
        <v>8620</v>
      </c>
      <c r="F11" s="9">
        <v>60065</v>
      </c>
      <c r="G11" s="9">
        <v>4560</v>
      </c>
      <c r="H11" s="9">
        <v>4560</v>
      </c>
      <c r="I11" s="9">
        <v>4560</v>
      </c>
    </row>
    <row r="12" spans="1:9" x14ac:dyDescent="0.25">
      <c r="A12" s="217">
        <v>34</v>
      </c>
      <c r="B12" s="218"/>
      <c r="C12" s="219"/>
      <c r="D12" s="28" t="s">
        <v>78</v>
      </c>
      <c r="E12" s="80">
        <v>107</v>
      </c>
      <c r="F12" s="9"/>
      <c r="G12" s="9">
        <v>0</v>
      </c>
      <c r="H12" s="9">
        <v>0</v>
      </c>
      <c r="I12" s="9">
        <v>0</v>
      </c>
    </row>
    <row r="13" spans="1:9" x14ac:dyDescent="0.25">
      <c r="A13" s="98">
        <v>37</v>
      </c>
      <c r="B13" s="99"/>
      <c r="C13" s="100"/>
      <c r="D13" s="100" t="s">
        <v>138</v>
      </c>
      <c r="E13" s="8">
        <v>1807</v>
      </c>
      <c r="F13" s="9"/>
      <c r="G13" s="9"/>
      <c r="H13" s="9"/>
      <c r="I13" s="9"/>
    </row>
    <row r="14" spans="1:9" x14ac:dyDescent="0.25">
      <c r="A14" s="98">
        <v>42</v>
      </c>
      <c r="B14" s="99"/>
      <c r="C14" s="100"/>
      <c r="D14" s="104" t="s">
        <v>123</v>
      </c>
      <c r="E14" s="131">
        <v>796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214" t="s">
        <v>124</v>
      </c>
      <c r="B15" s="215"/>
      <c r="C15" s="216"/>
      <c r="D15" s="133" t="s">
        <v>139</v>
      </c>
      <c r="E15" s="141">
        <v>-2169</v>
      </c>
      <c r="F15" s="143"/>
      <c r="G15" s="143"/>
      <c r="H15" s="143"/>
      <c r="I15" s="143"/>
    </row>
    <row r="16" spans="1:9" x14ac:dyDescent="0.25">
      <c r="A16" s="214" t="s">
        <v>98</v>
      </c>
      <c r="B16" s="215"/>
      <c r="C16" s="216"/>
      <c r="D16" s="133" t="s">
        <v>85</v>
      </c>
      <c r="E16" s="141">
        <f>SUM(E17)</f>
        <v>98879</v>
      </c>
      <c r="F16" s="139">
        <f t="shared" ref="F16:I16" si="4">SUM(F17)</f>
        <v>100800</v>
      </c>
      <c r="G16" s="139">
        <f t="shared" si="4"/>
        <v>103824</v>
      </c>
      <c r="H16" s="139">
        <f t="shared" si="4"/>
        <v>103824</v>
      </c>
      <c r="I16" s="139">
        <f t="shared" si="4"/>
        <v>103824</v>
      </c>
    </row>
    <row r="17" spans="1:9" x14ac:dyDescent="0.25">
      <c r="A17" s="226" t="s">
        <v>87</v>
      </c>
      <c r="B17" s="227"/>
      <c r="C17" s="228"/>
      <c r="D17" s="62" t="s">
        <v>10</v>
      </c>
      <c r="E17" s="131">
        <f>SUM(E18:E19)</f>
        <v>98879</v>
      </c>
      <c r="F17" s="132">
        <f>SUM(F18:F19)</f>
        <v>100800</v>
      </c>
      <c r="G17" s="132">
        <f>SUM(G18:G19)</f>
        <v>103824</v>
      </c>
      <c r="H17" s="132">
        <f>SUM(H18:H19)</f>
        <v>103824</v>
      </c>
      <c r="I17" s="132">
        <f>SUM(I18:I19)</f>
        <v>103824</v>
      </c>
    </row>
    <row r="18" spans="1:9" x14ac:dyDescent="0.25">
      <c r="A18" s="66">
        <v>32</v>
      </c>
      <c r="B18" s="70"/>
      <c r="C18" s="69"/>
      <c r="D18" s="62" t="s">
        <v>26</v>
      </c>
      <c r="E18" s="8">
        <v>97192</v>
      </c>
      <c r="F18" s="9">
        <v>99476</v>
      </c>
      <c r="G18" s="9">
        <v>102500</v>
      </c>
      <c r="H18" s="9">
        <v>102500</v>
      </c>
      <c r="I18" s="9">
        <v>102500</v>
      </c>
    </row>
    <row r="19" spans="1:9" x14ac:dyDescent="0.25">
      <c r="A19" s="66">
        <v>34</v>
      </c>
      <c r="B19" s="67"/>
      <c r="C19" s="68"/>
      <c r="D19" s="62" t="s">
        <v>78</v>
      </c>
      <c r="E19" s="8">
        <v>1687</v>
      </c>
      <c r="F19" s="9">
        <v>1324</v>
      </c>
      <c r="G19" s="9">
        <v>1324</v>
      </c>
      <c r="H19" s="9">
        <v>1324</v>
      </c>
      <c r="I19" s="9">
        <v>1324</v>
      </c>
    </row>
    <row r="20" spans="1:9" s="87" customFormat="1" x14ac:dyDescent="0.25">
      <c r="A20" s="220" t="s">
        <v>104</v>
      </c>
      <c r="B20" s="221"/>
      <c r="C20" s="222"/>
      <c r="D20" s="81" t="s">
        <v>97</v>
      </c>
      <c r="E20" s="85">
        <f t="shared" ref="E20:F20" si="5">E22</f>
        <v>29561</v>
      </c>
      <c r="F20" s="86">
        <f t="shared" si="5"/>
        <v>115000</v>
      </c>
      <c r="G20" s="86">
        <f>G22</f>
        <v>16500</v>
      </c>
      <c r="H20" s="86">
        <f t="shared" ref="H20:I20" si="6">H22</f>
        <v>16500</v>
      </c>
      <c r="I20" s="86">
        <f t="shared" si="6"/>
        <v>16500</v>
      </c>
    </row>
    <row r="21" spans="1:9" ht="14.45" customHeight="1" x14ac:dyDescent="0.25">
      <c r="A21" s="223" t="s">
        <v>98</v>
      </c>
      <c r="B21" s="224"/>
      <c r="C21" s="225"/>
      <c r="D21" s="133" t="s">
        <v>85</v>
      </c>
      <c r="E21" s="141">
        <f>E22</f>
        <v>29561</v>
      </c>
      <c r="F21" s="139">
        <f t="shared" ref="F21:I21" si="7">F22</f>
        <v>115000</v>
      </c>
      <c r="G21" s="139">
        <f t="shared" si="7"/>
        <v>16500</v>
      </c>
      <c r="H21" s="139">
        <f t="shared" si="7"/>
        <v>16500</v>
      </c>
      <c r="I21" s="139">
        <f t="shared" si="7"/>
        <v>16500</v>
      </c>
    </row>
    <row r="22" spans="1:9" x14ac:dyDescent="0.25">
      <c r="A22" s="226" t="s">
        <v>87</v>
      </c>
      <c r="B22" s="227"/>
      <c r="C22" s="228"/>
      <c r="D22" s="68" t="s">
        <v>10</v>
      </c>
      <c r="E22" s="131">
        <f t="shared" ref="E22:F22" si="8">SUM(E23)</f>
        <v>29561</v>
      </c>
      <c r="F22" s="132">
        <f t="shared" si="8"/>
        <v>115000</v>
      </c>
      <c r="G22" s="132">
        <f>SUM(G23)</f>
        <v>16500</v>
      </c>
      <c r="H22" s="132">
        <f t="shared" ref="H22:I22" si="9">SUM(H23)</f>
        <v>16500</v>
      </c>
      <c r="I22" s="132">
        <f t="shared" si="9"/>
        <v>16500</v>
      </c>
    </row>
    <row r="23" spans="1:9" x14ac:dyDescent="0.25">
      <c r="A23" s="217">
        <v>32</v>
      </c>
      <c r="B23" s="218"/>
      <c r="C23" s="219"/>
      <c r="D23" s="68" t="s">
        <v>26</v>
      </c>
      <c r="E23" s="8">
        <v>29561</v>
      </c>
      <c r="F23" s="9">
        <v>115000</v>
      </c>
      <c r="G23" s="9">
        <v>16500</v>
      </c>
      <c r="H23" s="9">
        <v>16500</v>
      </c>
      <c r="I23" s="9">
        <v>16500</v>
      </c>
    </row>
    <row r="24" spans="1:9" s="87" customFormat="1" ht="14.45" customHeight="1" x14ac:dyDescent="0.25">
      <c r="A24" s="229" t="s">
        <v>102</v>
      </c>
      <c r="B24" s="221"/>
      <c r="C24" s="222"/>
      <c r="D24" s="78" t="s">
        <v>105</v>
      </c>
      <c r="E24" s="85">
        <f t="shared" ref="E24:F24" si="10">E26</f>
        <v>0</v>
      </c>
      <c r="F24" s="86">
        <f t="shared" si="10"/>
        <v>0</v>
      </c>
      <c r="G24" s="86">
        <f>G26</f>
        <v>18000</v>
      </c>
      <c r="H24" s="86">
        <f t="shared" ref="H24:I24" si="11">H26</f>
        <v>18000</v>
      </c>
      <c r="I24" s="86">
        <f t="shared" si="11"/>
        <v>18000</v>
      </c>
    </row>
    <row r="25" spans="1:9" ht="14.45" customHeight="1" x14ac:dyDescent="0.25">
      <c r="A25" s="214" t="s">
        <v>98</v>
      </c>
      <c r="B25" s="215"/>
      <c r="C25" s="216"/>
      <c r="D25" s="133" t="s">
        <v>85</v>
      </c>
      <c r="E25" s="134">
        <f>E26</f>
        <v>0</v>
      </c>
      <c r="F25" s="33">
        <f t="shared" ref="F25:I25" si="12">F26</f>
        <v>0</v>
      </c>
      <c r="G25" s="33">
        <f t="shared" si="12"/>
        <v>18000</v>
      </c>
      <c r="H25" s="33">
        <f t="shared" si="12"/>
        <v>18000</v>
      </c>
      <c r="I25" s="33">
        <f t="shared" si="12"/>
        <v>18000</v>
      </c>
    </row>
    <row r="26" spans="1:9" x14ac:dyDescent="0.25">
      <c r="A26" s="217">
        <v>4</v>
      </c>
      <c r="B26" s="218"/>
      <c r="C26" s="219"/>
      <c r="D26" s="68" t="s">
        <v>106</v>
      </c>
      <c r="E26" s="131">
        <f>SUM(E27:E28)</f>
        <v>0</v>
      </c>
      <c r="F26" s="132">
        <f>SUM(F27:F28)</f>
        <v>0</v>
      </c>
      <c r="G26" s="132">
        <f t="shared" ref="G26:I26" si="13">SUM(G27:G28)</f>
        <v>18000</v>
      </c>
      <c r="H26" s="132">
        <f t="shared" si="13"/>
        <v>18000</v>
      </c>
      <c r="I26" s="132">
        <f t="shared" si="13"/>
        <v>18000</v>
      </c>
    </row>
    <row r="27" spans="1:9" x14ac:dyDescent="0.25">
      <c r="A27" s="217">
        <v>42</v>
      </c>
      <c r="B27" s="218"/>
      <c r="C27" s="219"/>
      <c r="D27" s="68" t="s">
        <v>107</v>
      </c>
      <c r="E27" s="8"/>
      <c r="F27" s="9"/>
      <c r="G27" s="9">
        <v>18000</v>
      </c>
      <c r="H27" s="9">
        <v>18000</v>
      </c>
      <c r="I27" s="9">
        <v>18000</v>
      </c>
    </row>
    <row r="28" spans="1:9" x14ac:dyDescent="0.25">
      <c r="A28" s="217">
        <v>45</v>
      </c>
      <c r="B28" s="218"/>
      <c r="C28" s="219"/>
      <c r="D28" s="73" t="s">
        <v>122</v>
      </c>
      <c r="E28" s="8">
        <v>0</v>
      </c>
      <c r="F28" s="9"/>
      <c r="G28" s="9"/>
      <c r="H28" s="9"/>
      <c r="I28" s="9"/>
    </row>
    <row r="29" spans="1:9" ht="14.45" customHeight="1" x14ac:dyDescent="0.25">
      <c r="A29" s="247" t="s">
        <v>125</v>
      </c>
      <c r="B29" s="248"/>
      <c r="C29" s="249"/>
      <c r="D29" s="107" t="s">
        <v>126</v>
      </c>
      <c r="E29" s="89">
        <f>SUM(E30)</f>
        <v>2412</v>
      </c>
      <c r="F29" s="109"/>
      <c r="G29" s="109"/>
      <c r="H29" s="109"/>
      <c r="I29" s="109"/>
    </row>
    <row r="30" spans="1:9" ht="14.45" customHeight="1" x14ac:dyDescent="0.25">
      <c r="A30" s="229" t="s">
        <v>142</v>
      </c>
      <c r="B30" s="221"/>
      <c r="C30" s="222"/>
      <c r="D30" s="106" t="s">
        <v>127</v>
      </c>
      <c r="E30" s="85">
        <f>SUM(E32,E34)</f>
        <v>2412</v>
      </c>
      <c r="F30" s="110"/>
      <c r="G30" s="110"/>
      <c r="H30" s="110"/>
      <c r="I30" s="110"/>
    </row>
    <row r="31" spans="1:9" ht="14.45" customHeight="1" x14ac:dyDescent="0.25">
      <c r="A31" s="214" t="s">
        <v>128</v>
      </c>
      <c r="B31" s="215"/>
      <c r="C31" s="216"/>
      <c r="D31" s="136" t="s">
        <v>129</v>
      </c>
      <c r="E31" s="139">
        <f>E32</f>
        <v>480</v>
      </c>
      <c r="F31" s="143"/>
      <c r="G31" s="143"/>
      <c r="H31" s="143"/>
      <c r="I31" s="143"/>
    </row>
    <row r="32" spans="1:9" x14ac:dyDescent="0.25">
      <c r="A32" s="217">
        <v>32</v>
      </c>
      <c r="B32" s="218"/>
      <c r="C32" s="219"/>
      <c r="D32" s="105" t="s">
        <v>26</v>
      </c>
      <c r="E32" s="8">
        <v>480</v>
      </c>
      <c r="F32" s="9"/>
      <c r="G32" s="9"/>
      <c r="H32" s="9"/>
      <c r="I32" s="9"/>
    </row>
    <row r="33" spans="1:9" ht="14.45" customHeight="1" x14ac:dyDescent="0.25">
      <c r="A33" s="214" t="s">
        <v>130</v>
      </c>
      <c r="B33" s="215"/>
      <c r="C33" s="216"/>
      <c r="D33" s="137" t="s">
        <v>131</v>
      </c>
      <c r="E33" s="135"/>
      <c r="F33" s="135"/>
      <c r="G33" s="135"/>
      <c r="H33" s="135"/>
      <c r="I33" s="135"/>
    </row>
    <row r="34" spans="1:9" x14ac:dyDescent="0.25">
      <c r="A34" s="217">
        <v>32</v>
      </c>
      <c r="B34" s="218"/>
      <c r="C34" s="219"/>
      <c r="D34" s="105" t="s">
        <v>26</v>
      </c>
      <c r="E34" s="8">
        <v>1932</v>
      </c>
      <c r="F34" s="9"/>
      <c r="G34" s="9"/>
      <c r="H34" s="9"/>
      <c r="I34" s="9"/>
    </row>
    <row r="35" spans="1:9" s="84" customFormat="1" ht="14.45" customHeight="1" x14ac:dyDescent="0.25">
      <c r="A35" s="230" t="s">
        <v>108</v>
      </c>
      <c r="B35" s="231"/>
      <c r="C35" s="232"/>
      <c r="D35" s="91" t="s">
        <v>114</v>
      </c>
      <c r="E35" s="92">
        <f>SUM(E36,E40,E49,E52,E59,E69)</f>
        <v>73789.08</v>
      </c>
      <c r="F35" s="93">
        <f t="shared" ref="F35:I35" si="14">SUM(F36,F40,F49,F52,F59,F69)</f>
        <v>79220</v>
      </c>
      <c r="G35" s="93">
        <f t="shared" si="14"/>
        <v>79114</v>
      </c>
      <c r="H35" s="93">
        <f t="shared" si="14"/>
        <v>79114</v>
      </c>
      <c r="I35" s="93">
        <f t="shared" si="14"/>
        <v>79114</v>
      </c>
    </row>
    <row r="36" spans="1:9" s="94" customFormat="1" ht="14.45" customHeight="1" x14ac:dyDescent="0.25">
      <c r="A36" s="229" t="s">
        <v>111</v>
      </c>
      <c r="B36" s="221"/>
      <c r="C36" s="222"/>
      <c r="D36" s="82" t="s">
        <v>110</v>
      </c>
      <c r="E36" s="88">
        <f t="shared" ref="E36:F36" si="15">E38</f>
        <v>2954</v>
      </c>
      <c r="F36" s="86">
        <f t="shared" si="15"/>
        <v>4248</v>
      </c>
      <c r="G36" s="86">
        <f>G38</f>
        <v>4000</v>
      </c>
      <c r="H36" s="86">
        <f t="shared" ref="H36:I36" si="16">H38</f>
        <v>4000</v>
      </c>
      <c r="I36" s="86">
        <f t="shared" si="16"/>
        <v>4000</v>
      </c>
    </row>
    <row r="37" spans="1:9" ht="14.45" customHeight="1" x14ac:dyDescent="0.25">
      <c r="A37" s="214" t="s">
        <v>115</v>
      </c>
      <c r="B37" s="215"/>
      <c r="C37" s="216"/>
      <c r="D37" s="133" t="s">
        <v>94</v>
      </c>
      <c r="E37" s="138">
        <f>E38</f>
        <v>2954</v>
      </c>
      <c r="F37" s="139">
        <f t="shared" ref="F37:I37" si="17">F38</f>
        <v>4248</v>
      </c>
      <c r="G37" s="139">
        <f t="shared" si="17"/>
        <v>4000</v>
      </c>
      <c r="H37" s="139">
        <f t="shared" si="17"/>
        <v>4000</v>
      </c>
      <c r="I37" s="139">
        <f t="shared" si="17"/>
        <v>4000</v>
      </c>
    </row>
    <row r="38" spans="1:9" ht="14.45" customHeight="1" x14ac:dyDescent="0.25">
      <c r="A38" s="226" t="s">
        <v>87</v>
      </c>
      <c r="B38" s="227"/>
      <c r="C38" s="228"/>
      <c r="D38" s="72" t="s">
        <v>10</v>
      </c>
      <c r="E38" s="131">
        <f t="shared" ref="E38:I38" si="18">SUM(E39)</f>
        <v>2954</v>
      </c>
      <c r="F38" s="132">
        <f t="shared" si="18"/>
        <v>4248</v>
      </c>
      <c r="G38" s="132">
        <f t="shared" si="18"/>
        <v>4000</v>
      </c>
      <c r="H38" s="132">
        <f t="shared" si="18"/>
        <v>4000</v>
      </c>
      <c r="I38" s="132">
        <f t="shared" si="18"/>
        <v>4000</v>
      </c>
    </row>
    <row r="39" spans="1:9" ht="14.45" customHeight="1" x14ac:dyDescent="0.25">
      <c r="A39" s="217">
        <v>32</v>
      </c>
      <c r="B39" s="218"/>
      <c r="C39" s="219"/>
      <c r="D39" s="72" t="s">
        <v>26</v>
      </c>
      <c r="E39" s="8">
        <v>2954</v>
      </c>
      <c r="F39" s="9">
        <v>4248</v>
      </c>
      <c r="G39" s="9">
        <v>4000</v>
      </c>
      <c r="H39" s="9">
        <v>4000</v>
      </c>
      <c r="I39" s="9">
        <v>4000</v>
      </c>
    </row>
    <row r="40" spans="1:9" s="94" customFormat="1" ht="14.45" customHeight="1" x14ac:dyDescent="0.25">
      <c r="A40" s="229" t="s">
        <v>112</v>
      </c>
      <c r="B40" s="221"/>
      <c r="C40" s="222"/>
      <c r="D40" s="83" t="s">
        <v>90</v>
      </c>
      <c r="E40" s="85">
        <f>SUM(E42,E45,E46,E47)</f>
        <v>14154.65</v>
      </c>
      <c r="F40" s="86">
        <f t="shared" ref="F40:I40" si="19">SUM(F42,F45,F46,F47)</f>
        <v>17245</v>
      </c>
      <c r="G40" s="86">
        <f t="shared" si="19"/>
        <v>6314</v>
      </c>
      <c r="H40" s="86">
        <f t="shared" si="19"/>
        <v>6314</v>
      </c>
      <c r="I40" s="86">
        <f t="shared" si="19"/>
        <v>6314</v>
      </c>
    </row>
    <row r="41" spans="1:9" ht="14.45" customHeight="1" x14ac:dyDescent="0.25">
      <c r="A41" s="214" t="s">
        <v>115</v>
      </c>
      <c r="B41" s="215"/>
      <c r="C41" s="216"/>
      <c r="D41" s="133" t="s">
        <v>94</v>
      </c>
      <c r="E41" s="141">
        <f t="shared" ref="E41:F41" si="20">E42</f>
        <v>0</v>
      </c>
      <c r="F41" s="139">
        <f t="shared" si="20"/>
        <v>0</v>
      </c>
      <c r="G41" s="139">
        <f>G42</f>
        <v>500</v>
      </c>
      <c r="H41" s="139">
        <f t="shared" ref="H41:I41" si="21">H42</f>
        <v>500</v>
      </c>
      <c r="I41" s="139">
        <f t="shared" si="21"/>
        <v>500</v>
      </c>
    </row>
    <row r="42" spans="1:9" ht="14.45" customHeight="1" x14ac:dyDescent="0.25">
      <c r="A42" s="226" t="s">
        <v>87</v>
      </c>
      <c r="B42" s="227"/>
      <c r="C42" s="228"/>
      <c r="D42" s="72" t="s">
        <v>10</v>
      </c>
      <c r="E42" s="131">
        <f t="shared" ref="E42" si="22">SUM(E43)</f>
        <v>0</v>
      </c>
      <c r="F42" s="132">
        <f t="shared" ref="F42" si="23">SUM(F43)</f>
        <v>0</v>
      </c>
      <c r="G42" s="132">
        <f t="shared" ref="G42" si="24">SUM(G43)</f>
        <v>500</v>
      </c>
      <c r="H42" s="132">
        <f t="shared" ref="H42" si="25">SUM(H43)</f>
        <v>500</v>
      </c>
      <c r="I42" s="132">
        <f t="shared" ref="I42" si="26">SUM(I43)</f>
        <v>500</v>
      </c>
    </row>
    <row r="43" spans="1:9" ht="14.45" customHeight="1" x14ac:dyDescent="0.25">
      <c r="A43" s="71">
        <v>32</v>
      </c>
      <c r="B43" s="70"/>
      <c r="C43" s="69"/>
      <c r="D43" s="72" t="s">
        <v>26</v>
      </c>
      <c r="E43" s="8">
        <v>0</v>
      </c>
      <c r="F43" s="9">
        <v>0</v>
      </c>
      <c r="G43" s="9">
        <v>500</v>
      </c>
      <c r="H43" s="9">
        <v>500</v>
      </c>
      <c r="I43" s="9">
        <v>500</v>
      </c>
    </row>
    <row r="44" spans="1:9" ht="14.45" customHeight="1" x14ac:dyDescent="0.25">
      <c r="A44" s="214" t="s">
        <v>116</v>
      </c>
      <c r="B44" s="215"/>
      <c r="C44" s="216"/>
      <c r="D44" s="133" t="s">
        <v>91</v>
      </c>
      <c r="E44" s="141">
        <f>SUM(E45:E46)</f>
        <v>14154.65</v>
      </c>
      <c r="F44" s="139">
        <f t="shared" ref="F44:I44" si="27">SUM(F45:F46)</f>
        <v>7000</v>
      </c>
      <c r="G44" s="139">
        <f t="shared" si="27"/>
        <v>5814</v>
      </c>
      <c r="H44" s="139">
        <f t="shared" si="27"/>
        <v>5814</v>
      </c>
      <c r="I44" s="139">
        <f t="shared" si="27"/>
        <v>5814</v>
      </c>
    </row>
    <row r="45" spans="1:9" ht="14.45" customHeight="1" x14ac:dyDescent="0.25">
      <c r="A45" s="236" t="s">
        <v>86</v>
      </c>
      <c r="B45" s="237"/>
      <c r="C45" s="238"/>
      <c r="D45" s="77" t="s">
        <v>26</v>
      </c>
      <c r="E45" s="131">
        <v>14154.65</v>
      </c>
      <c r="F45" s="132">
        <v>2432</v>
      </c>
      <c r="G45" s="132">
        <v>2814</v>
      </c>
      <c r="H45" s="132">
        <v>2814</v>
      </c>
      <c r="I45" s="132">
        <v>2814</v>
      </c>
    </row>
    <row r="46" spans="1:9" ht="14.45" customHeight="1" x14ac:dyDescent="0.25">
      <c r="A46" s="236" t="s">
        <v>92</v>
      </c>
      <c r="B46" s="237"/>
      <c r="C46" s="238"/>
      <c r="D46" s="77" t="s">
        <v>93</v>
      </c>
      <c r="E46" s="131"/>
      <c r="F46" s="132">
        <v>4568</v>
      </c>
      <c r="G46" s="132">
        <v>3000</v>
      </c>
      <c r="H46" s="132">
        <v>3000</v>
      </c>
      <c r="I46" s="132">
        <v>3000</v>
      </c>
    </row>
    <row r="47" spans="1:9" ht="14.45" customHeight="1" x14ac:dyDescent="0.25">
      <c r="A47" s="214" t="s">
        <v>141</v>
      </c>
      <c r="B47" s="215"/>
      <c r="C47" s="216"/>
      <c r="D47" s="133" t="s">
        <v>140</v>
      </c>
      <c r="E47" s="141">
        <f>E48</f>
        <v>0</v>
      </c>
      <c r="F47" s="139">
        <f t="shared" ref="F47:I47" si="28">F48</f>
        <v>10245</v>
      </c>
      <c r="G47" s="139">
        <f t="shared" si="28"/>
        <v>0</v>
      </c>
      <c r="H47" s="139">
        <f t="shared" si="28"/>
        <v>0</v>
      </c>
      <c r="I47" s="139">
        <f t="shared" si="28"/>
        <v>0</v>
      </c>
    </row>
    <row r="48" spans="1:9" ht="14.45" customHeight="1" x14ac:dyDescent="0.25">
      <c r="A48" s="236" t="s">
        <v>86</v>
      </c>
      <c r="B48" s="237"/>
      <c r="C48" s="238"/>
      <c r="D48" s="77" t="s">
        <v>26</v>
      </c>
      <c r="E48" s="63"/>
      <c r="F48" s="132">
        <v>10245</v>
      </c>
      <c r="G48" s="64"/>
      <c r="H48" s="64"/>
      <c r="I48" s="64"/>
    </row>
    <row r="49" spans="1:9" ht="14.45" customHeight="1" x14ac:dyDescent="0.25">
      <c r="A49" s="229" t="s">
        <v>132</v>
      </c>
      <c r="B49" s="221"/>
      <c r="C49" s="222"/>
      <c r="D49" s="111" t="s">
        <v>134</v>
      </c>
      <c r="E49" s="85">
        <f>SUM(E50)</f>
        <v>3503.88</v>
      </c>
      <c r="F49" s="86">
        <f>SUM(F50)</f>
        <v>2199</v>
      </c>
      <c r="G49" s="86"/>
      <c r="H49" s="86"/>
      <c r="I49" s="86"/>
    </row>
    <row r="50" spans="1:9" ht="14.45" customHeight="1" x14ac:dyDescent="0.25">
      <c r="A50" s="239" t="s">
        <v>124</v>
      </c>
      <c r="B50" s="240"/>
      <c r="C50" s="241"/>
      <c r="D50" s="144" t="s">
        <v>133</v>
      </c>
      <c r="E50" s="145">
        <f>E51</f>
        <v>3503.88</v>
      </c>
      <c r="F50" s="146">
        <f t="shared" ref="F50:I50" si="29">F51</f>
        <v>2199</v>
      </c>
      <c r="G50" s="146">
        <f t="shared" si="29"/>
        <v>0</v>
      </c>
      <c r="H50" s="146">
        <f t="shared" si="29"/>
        <v>0</v>
      </c>
      <c r="I50" s="146">
        <f t="shared" si="29"/>
        <v>0</v>
      </c>
    </row>
    <row r="51" spans="1:9" ht="14.45" customHeight="1" x14ac:dyDescent="0.25">
      <c r="A51" s="242">
        <v>32</v>
      </c>
      <c r="B51" s="242"/>
      <c r="C51" s="243"/>
      <c r="D51" s="102" t="s">
        <v>26</v>
      </c>
      <c r="E51" s="131">
        <v>3503.88</v>
      </c>
      <c r="F51" s="132">
        <v>2199</v>
      </c>
      <c r="G51" s="132"/>
      <c r="H51" s="132"/>
      <c r="I51" s="132"/>
    </row>
    <row r="52" spans="1:9" s="94" customFormat="1" ht="14.45" customHeight="1" x14ac:dyDescent="0.25">
      <c r="A52" s="244" t="s">
        <v>113</v>
      </c>
      <c r="B52" s="245"/>
      <c r="C52" s="246"/>
      <c r="D52" s="78" t="s">
        <v>88</v>
      </c>
      <c r="E52" s="85">
        <f>SUM(E53,E57)</f>
        <v>9197</v>
      </c>
      <c r="F52" s="86">
        <f t="shared" ref="F52:I52" si="30">SUM(F53,F57)</f>
        <v>9305</v>
      </c>
      <c r="G52" s="86">
        <f t="shared" si="30"/>
        <v>7000</v>
      </c>
      <c r="H52" s="86">
        <f t="shared" si="30"/>
        <v>7000</v>
      </c>
      <c r="I52" s="86">
        <f t="shared" si="30"/>
        <v>7000</v>
      </c>
    </row>
    <row r="53" spans="1:9" ht="14.45" customHeight="1" x14ac:dyDescent="0.25">
      <c r="A53" s="214" t="s">
        <v>100</v>
      </c>
      <c r="B53" s="215"/>
      <c r="C53" s="216"/>
      <c r="D53" s="133" t="s">
        <v>89</v>
      </c>
      <c r="E53" s="141">
        <f>E54+E56</f>
        <v>9197</v>
      </c>
      <c r="F53" s="139">
        <f t="shared" ref="F53:I53" si="31">F54+F56</f>
        <v>8660</v>
      </c>
      <c r="G53" s="139">
        <f t="shared" si="31"/>
        <v>7000</v>
      </c>
      <c r="H53" s="139">
        <f t="shared" si="31"/>
        <v>7000</v>
      </c>
      <c r="I53" s="139">
        <f t="shared" si="31"/>
        <v>7000</v>
      </c>
    </row>
    <row r="54" spans="1:9" ht="14.45" customHeight="1" x14ac:dyDescent="0.25">
      <c r="A54" s="226" t="s">
        <v>87</v>
      </c>
      <c r="B54" s="227"/>
      <c r="C54" s="228"/>
      <c r="D54" s="72" t="s">
        <v>10</v>
      </c>
      <c r="E54" s="131">
        <f>SUM(E55)</f>
        <v>6543</v>
      </c>
      <c r="F54" s="132">
        <f t="shared" ref="F54:I54" si="32">SUM(F55)</f>
        <v>4660</v>
      </c>
      <c r="G54" s="132">
        <f t="shared" si="32"/>
        <v>7000</v>
      </c>
      <c r="H54" s="132">
        <f t="shared" si="32"/>
        <v>7000</v>
      </c>
      <c r="I54" s="132">
        <f t="shared" si="32"/>
        <v>7000</v>
      </c>
    </row>
    <row r="55" spans="1:9" ht="14.45" customHeight="1" x14ac:dyDescent="0.25">
      <c r="A55" s="226" t="s">
        <v>86</v>
      </c>
      <c r="B55" s="227"/>
      <c r="C55" s="228"/>
      <c r="D55" s="72" t="s">
        <v>26</v>
      </c>
      <c r="E55" s="8">
        <v>6543</v>
      </c>
      <c r="F55" s="9">
        <v>4660</v>
      </c>
      <c r="G55" s="9">
        <v>7000</v>
      </c>
      <c r="H55" s="9">
        <v>7000</v>
      </c>
      <c r="I55" s="9">
        <v>7000</v>
      </c>
    </row>
    <row r="56" spans="1:9" ht="14.45" customHeight="1" x14ac:dyDescent="0.25">
      <c r="A56" s="236" t="s">
        <v>92</v>
      </c>
      <c r="B56" s="237"/>
      <c r="C56" s="238"/>
      <c r="D56" s="77" t="s">
        <v>93</v>
      </c>
      <c r="E56" s="131">
        <v>2654</v>
      </c>
      <c r="F56" s="132">
        <v>4000</v>
      </c>
      <c r="G56" s="132"/>
      <c r="H56" s="132"/>
      <c r="I56" s="132"/>
    </row>
    <row r="57" spans="1:9" ht="14.45" customHeight="1" x14ac:dyDescent="0.25">
      <c r="A57" s="214" t="s">
        <v>143</v>
      </c>
      <c r="B57" s="215"/>
      <c r="C57" s="216"/>
      <c r="D57" s="133" t="s">
        <v>144</v>
      </c>
      <c r="E57" s="142"/>
      <c r="F57" s="139">
        <f>F58</f>
        <v>645</v>
      </c>
      <c r="G57" s="143"/>
      <c r="H57" s="143"/>
      <c r="I57" s="143"/>
    </row>
    <row r="58" spans="1:9" ht="14.45" customHeight="1" x14ac:dyDescent="0.25">
      <c r="A58" s="226" t="s">
        <v>86</v>
      </c>
      <c r="B58" s="227"/>
      <c r="C58" s="228"/>
      <c r="D58" s="108" t="s">
        <v>26</v>
      </c>
      <c r="E58" s="8"/>
      <c r="F58" s="132">
        <v>645</v>
      </c>
      <c r="G58" s="9"/>
      <c r="H58" s="9"/>
      <c r="I58" s="9"/>
    </row>
    <row r="59" spans="1:9" s="94" customFormat="1" ht="14.45" customHeight="1" x14ac:dyDescent="0.25">
      <c r="A59" s="229" t="s">
        <v>109</v>
      </c>
      <c r="B59" s="221"/>
      <c r="C59" s="222"/>
      <c r="D59" s="78" t="s">
        <v>82</v>
      </c>
      <c r="E59" s="85">
        <f>SUM(E60,E66)</f>
        <v>43979.55</v>
      </c>
      <c r="F59" s="86">
        <f t="shared" ref="F59:I59" si="33">SUM(F60,F66)</f>
        <v>44475</v>
      </c>
      <c r="G59" s="86">
        <f t="shared" si="33"/>
        <v>60000</v>
      </c>
      <c r="H59" s="86">
        <f t="shared" si="33"/>
        <v>60000</v>
      </c>
      <c r="I59" s="86">
        <f t="shared" si="33"/>
        <v>60000</v>
      </c>
    </row>
    <row r="60" spans="1:9" x14ac:dyDescent="0.25">
      <c r="A60" s="233" t="s">
        <v>99</v>
      </c>
      <c r="B60" s="234"/>
      <c r="C60" s="235"/>
      <c r="D60" s="133" t="s">
        <v>137</v>
      </c>
      <c r="E60" s="141">
        <f>SUM(E61,E65)</f>
        <v>40061.550000000003</v>
      </c>
      <c r="F60" s="139">
        <f t="shared" ref="F60:I60" si="34">SUM(F61,F65)</f>
        <v>40000</v>
      </c>
      <c r="G60" s="139">
        <f t="shared" si="34"/>
        <v>60000</v>
      </c>
      <c r="H60" s="139">
        <f t="shared" si="34"/>
        <v>60000</v>
      </c>
      <c r="I60" s="139">
        <f t="shared" si="34"/>
        <v>60000</v>
      </c>
    </row>
    <row r="61" spans="1:9" x14ac:dyDescent="0.25">
      <c r="A61" s="255">
        <v>3</v>
      </c>
      <c r="B61" s="256"/>
      <c r="C61" s="257"/>
      <c r="D61" s="62" t="s">
        <v>10</v>
      </c>
      <c r="E61" s="131">
        <f>SUM(E62:E64)</f>
        <v>32173.55</v>
      </c>
      <c r="F61" s="132">
        <f>SUM(F62:F64)</f>
        <v>31000</v>
      </c>
      <c r="G61" s="132">
        <f>SUM(G62:G64)</f>
        <v>60000</v>
      </c>
      <c r="H61" s="132">
        <f>SUM(H62:H64)</f>
        <v>60000</v>
      </c>
      <c r="I61" s="132">
        <f>SUM(I62:I64)</f>
        <v>60000</v>
      </c>
    </row>
    <row r="62" spans="1:9" x14ac:dyDescent="0.25">
      <c r="A62" s="255">
        <v>31</v>
      </c>
      <c r="B62" s="256"/>
      <c r="C62" s="257"/>
      <c r="D62" s="62" t="s">
        <v>11</v>
      </c>
      <c r="E62" s="8">
        <v>2989.96</v>
      </c>
      <c r="F62" s="9">
        <v>5044</v>
      </c>
      <c r="G62" s="9">
        <v>0</v>
      </c>
      <c r="H62" s="9">
        <v>0</v>
      </c>
      <c r="I62" s="9">
        <v>0</v>
      </c>
    </row>
    <row r="63" spans="1:9" x14ac:dyDescent="0.25">
      <c r="A63" s="255">
        <v>32</v>
      </c>
      <c r="B63" s="256"/>
      <c r="C63" s="257"/>
      <c r="D63" s="62" t="s">
        <v>26</v>
      </c>
      <c r="E63" s="8">
        <v>29173</v>
      </c>
      <c r="F63" s="9">
        <v>24956</v>
      </c>
      <c r="G63" s="9">
        <v>59000</v>
      </c>
      <c r="H63" s="9">
        <v>59000</v>
      </c>
      <c r="I63" s="9">
        <v>59000</v>
      </c>
    </row>
    <row r="64" spans="1:9" x14ac:dyDescent="0.25">
      <c r="A64" s="255">
        <v>34</v>
      </c>
      <c r="B64" s="256"/>
      <c r="C64" s="257"/>
      <c r="D64" s="62" t="s">
        <v>78</v>
      </c>
      <c r="E64" s="8">
        <v>10.59</v>
      </c>
      <c r="F64" s="9">
        <v>1000</v>
      </c>
      <c r="G64" s="9">
        <v>1000</v>
      </c>
      <c r="H64" s="9">
        <v>1000</v>
      </c>
      <c r="I64" s="9">
        <v>1000</v>
      </c>
    </row>
    <row r="65" spans="1:9" x14ac:dyDescent="0.25">
      <c r="A65" s="255">
        <v>4</v>
      </c>
      <c r="B65" s="256"/>
      <c r="C65" s="257"/>
      <c r="D65" s="73" t="s">
        <v>106</v>
      </c>
      <c r="E65" s="131">
        <v>7888</v>
      </c>
      <c r="F65" s="132">
        <v>9000</v>
      </c>
      <c r="G65" s="132"/>
      <c r="H65" s="132"/>
      <c r="I65" s="132"/>
    </row>
    <row r="66" spans="1:9" ht="14.45" customHeight="1" x14ac:dyDescent="0.25">
      <c r="A66" s="214" t="s">
        <v>135</v>
      </c>
      <c r="B66" s="215"/>
      <c r="C66" s="216"/>
      <c r="D66" s="136" t="s">
        <v>136</v>
      </c>
      <c r="E66" s="141">
        <f>E67</f>
        <v>3918</v>
      </c>
      <c r="F66" s="139">
        <f t="shared" ref="F66:I66" si="35">F67</f>
        <v>4475</v>
      </c>
      <c r="G66" s="139">
        <f t="shared" si="35"/>
        <v>0</v>
      </c>
      <c r="H66" s="139">
        <f t="shared" si="35"/>
        <v>0</v>
      </c>
      <c r="I66" s="139">
        <f t="shared" si="35"/>
        <v>0</v>
      </c>
    </row>
    <row r="67" spans="1:9" x14ac:dyDescent="0.25">
      <c r="A67" s="226" t="s">
        <v>87</v>
      </c>
      <c r="B67" s="227"/>
      <c r="C67" s="228"/>
      <c r="D67" s="73" t="s">
        <v>10</v>
      </c>
      <c r="E67" s="131">
        <f>SUM(E68)</f>
        <v>3918</v>
      </c>
      <c r="F67" s="132">
        <f>SUM(F68)</f>
        <v>4475</v>
      </c>
      <c r="G67" s="132"/>
      <c r="H67" s="132"/>
      <c r="I67" s="132"/>
    </row>
    <row r="68" spans="1:9" x14ac:dyDescent="0.25">
      <c r="A68" s="74" t="s">
        <v>86</v>
      </c>
      <c r="B68" s="75"/>
      <c r="C68" s="76"/>
      <c r="D68" s="73" t="s">
        <v>26</v>
      </c>
      <c r="E68" s="140">
        <v>3918</v>
      </c>
      <c r="F68" s="9">
        <v>4475</v>
      </c>
      <c r="G68" s="9"/>
      <c r="H68" s="9"/>
      <c r="I68" s="9"/>
    </row>
    <row r="69" spans="1:9" s="94" customFormat="1" ht="20.45" customHeight="1" x14ac:dyDescent="0.25">
      <c r="A69" s="229" t="s">
        <v>117</v>
      </c>
      <c r="B69" s="221"/>
      <c r="C69" s="222"/>
      <c r="D69" s="78" t="s">
        <v>118</v>
      </c>
      <c r="E69" s="85">
        <f>SUM(E70)</f>
        <v>0</v>
      </c>
      <c r="F69" s="86">
        <f>SUM(F70)</f>
        <v>1748</v>
      </c>
      <c r="G69" s="86">
        <f t="shared" ref="G69:I69" si="36">SUM(G70)</f>
        <v>1800</v>
      </c>
      <c r="H69" s="86">
        <f t="shared" si="36"/>
        <v>1800</v>
      </c>
      <c r="I69" s="86">
        <f t="shared" si="36"/>
        <v>1800</v>
      </c>
    </row>
    <row r="70" spans="1:9" x14ac:dyDescent="0.25">
      <c r="A70" s="214" t="s">
        <v>101</v>
      </c>
      <c r="B70" s="215"/>
      <c r="C70" s="216"/>
      <c r="D70" s="133" t="s">
        <v>84</v>
      </c>
      <c r="E70" s="141">
        <f>E71</f>
        <v>0</v>
      </c>
      <c r="F70" s="139">
        <f t="shared" ref="F70:I70" si="37">F71</f>
        <v>1748</v>
      </c>
      <c r="G70" s="139">
        <f t="shared" si="37"/>
        <v>1800</v>
      </c>
      <c r="H70" s="139">
        <f t="shared" si="37"/>
        <v>1800</v>
      </c>
      <c r="I70" s="139">
        <f t="shared" si="37"/>
        <v>1800</v>
      </c>
    </row>
    <row r="71" spans="1:9" x14ac:dyDescent="0.25">
      <c r="A71" s="74" t="s">
        <v>87</v>
      </c>
      <c r="B71" s="75"/>
      <c r="C71" s="76"/>
      <c r="D71" s="73" t="s">
        <v>10</v>
      </c>
      <c r="E71" s="131">
        <f t="shared" ref="E71" si="38">SUM(E72)</f>
        <v>0</v>
      </c>
      <c r="F71" s="132">
        <f t="shared" ref="F71" si="39">SUM(F72)</f>
        <v>1748</v>
      </c>
      <c r="G71" s="132">
        <f t="shared" ref="G71" si="40">SUM(G72)</f>
        <v>1800</v>
      </c>
      <c r="H71" s="132">
        <f t="shared" ref="H71" si="41">SUM(H72)</f>
        <v>1800</v>
      </c>
      <c r="I71" s="132">
        <f t="shared" ref="I71" si="42">SUM(I72)</f>
        <v>1800</v>
      </c>
    </row>
    <row r="72" spans="1:9" x14ac:dyDescent="0.25">
      <c r="A72" s="74" t="s">
        <v>119</v>
      </c>
      <c r="B72" s="75"/>
      <c r="C72" s="76"/>
      <c r="D72" s="73" t="s">
        <v>120</v>
      </c>
      <c r="E72" s="8"/>
      <c r="F72" s="9">
        <v>1748</v>
      </c>
      <c r="G72" s="9">
        <v>1800</v>
      </c>
      <c r="H72" s="9">
        <v>1800</v>
      </c>
      <c r="I72" s="9">
        <v>1800</v>
      </c>
    </row>
    <row r="73" spans="1:9" x14ac:dyDescent="0.25">
      <c r="A73" s="258" t="s">
        <v>121</v>
      </c>
      <c r="B73" s="258"/>
      <c r="C73" s="258"/>
      <c r="D73" s="95"/>
      <c r="E73" s="96">
        <f>SUM(E6,E35)</f>
        <v>1423646.08</v>
      </c>
      <c r="F73" s="97">
        <f>SUM(F6,F35)</f>
        <v>1540885</v>
      </c>
      <c r="G73" s="96">
        <f t="shared" ref="G73:I73" si="43">SUM(G6,G35)</f>
        <v>1732438</v>
      </c>
      <c r="H73" s="113">
        <f t="shared" si="43"/>
        <v>1732438</v>
      </c>
      <c r="I73" s="112">
        <f t="shared" si="43"/>
        <v>1732438</v>
      </c>
    </row>
    <row r="75" spans="1:9" x14ac:dyDescent="0.25">
      <c r="A75" s="253"/>
      <c r="B75" s="254"/>
      <c r="C75" s="254"/>
    </row>
    <row r="76" spans="1:9" x14ac:dyDescent="0.25">
      <c r="E76" s="103"/>
    </row>
  </sheetData>
  <mergeCells count="64">
    <mergeCell ref="A29:C29"/>
    <mergeCell ref="A30:C30"/>
    <mergeCell ref="A31:C31"/>
    <mergeCell ref="A32:C32"/>
    <mergeCell ref="A33:C33"/>
    <mergeCell ref="A69:C69"/>
    <mergeCell ref="A70:C70"/>
    <mergeCell ref="A75:C75"/>
    <mergeCell ref="A15:C15"/>
    <mergeCell ref="A28:C28"/>
    <mergeCell ref="A61:C61"/>
    <mergeCell ref="A62:C62"/>
    <mergeCell ref="A63:C63"/>
    <mergeCell ref="A64:C64"/>
    <mergeCell ref="A66:C66"/>
    <mergeCell ref="A65:C65"/>
    <mergeCell ref="A73:C73"/>
    <mergeCell ref="A67:C67"/>
    <mergeCell ref="A59:C59"/>
    <mergeCell ref="A38:C38"/>
    <mergeCell ref="A56:C56"/>
    <mergeCell ref="A8:C8"/>
    <mergeCell ref="A9:C9"/>
    <mergeCell ref="A12:C12"/>
    <mergeCell ref="A10:C10"/>
    <mergeCell ref="A11:C11"/>
    <mergeCell ref="A6:C6"/>
    <mergeCell ref="A7:C7"/>
    <mergeCell ref="A1:I1"/>
    <mergeCell ref="A3:I3"/>
    <mergeCell ref="A5:C5"/>
    <mergeCell ref="A45:C45"/>
    <mergeCell ref="A40:C40"/>
    <mergeCell ref="A42:C42"/>
    <mergeCell ref="A52:C52"/>
    <mergeCell ref="A53:C53"/>
    <mergeCell ref="A46:C46"/>
    <mergeCell ref="A44:C44"/>
    <mergeCell ref="A60:C60"/>
    <mergeCell ref="A55:C55"/>
    <mergeCell ref="A54:C54"/>
    <mergeCell ref="A47:C47"/>
    <mergeCell ref="A48:C48"/>
    <mergeCell ref="A49:C49"/>
    <mergeCell ref="A50:C50"/>
    <mergeCell ref="A51:C51"/>
    <mergeCell ref="A57:C57"/>
    <mergeCell ref="A58:C58"/>
    <mergeCell ref="A37:C37"/>
    <mergeCell ref="A41:C41"/>
    <mergeCell ref="A39:C39"/>
    <mergeCell ref="A16:C16"/>
    <mergeCell ref="A20:C20"/>
    <mergeCell ref="A21:C21"/>
    <mergeCell ref="A22:C22"/>
    <mergeCell ref="A17:C17"/>
    <mergeCell ref="A23:C23"/>
    <mergeCell ref="A24:C24"/>
    <mergeCell ref="A25:C25"/>
    <mergeCell ref="A26:C26"/>
    <mergeCell ref="A27:C27"/>
    <mergeCell ref="A35:C35"/>
    <mergeCell ref="A36:C36"/>
    <mergeCell ref="A34:C34"/>
  </mergeCells>
  <pageMargins left="0.7" right="0.7" top="0.75" bottom="0.75" header="0.3" footer="0.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2023-10-23T12:17:46Z</cp:lastPrinted>
  <dcterms:created xsi:type="dcterms:W3CDTF">2022-08-12T12:51:27Z</dcterms:created>
  <dcterms:modified xsi:type="dcterms:W3CDTF">2023-11-28T08:28:53Z</dcterms:modified>
</cp:coreProperties>
</file>