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VI PODATCI NE BRISATI!!!\Desktop\"/>
    </mc:Choice>
  </mc:AlternateContent>
  <bookViews>
    <workbookView xWindow="0" yWindow="0" windowWidth="28800" windowHeight="13725" activeTab="1"/>
  </bookViews>
  <sheets>
    <sheet name="SAŽETAK " sheetId="1" r:id="rId1"/>
    <sheet name="RAČUN PRIHODA I RASHODA" sheetId="7" r:id="rId2"/>
    <sheet name="Rashodi -funkcijska" sheetId="9" r:id="rId3"/>
  </sheets>
  <definedNames>
    <definedName name="_xlnm.Print_Area" localSheetId="1">'RAČUN PRIHODA I RASHODA'!$A$1:$I$185</definedName>
    <definedName name="_xlnm.Print_Area" localSheetId="0">'SAŽETAK '!$A$1:$J$23</definedName>
  </definedNames>
  <calcPr calcId="191029"/>
</workbook>
</file>

<file path=xl/calcChain.xml><?xml version="1.0" encoding="utf-8"?>
<calcChain xmlns="http://schemas.openxmlformats.org/spreadsheetml/2006/main">
  <c r="F11" i="9" l="1"/>
  <c r="E11" i="9"/>
  <c r="D11" i="9"/>
  <c r="C11" i="9"/>
  <c r="B11" i="9"/>
  <c r="F52" i="7" l="1"/>
  <c r="F79" i="7"/>
  <c r="F82" i="7"/>
  <c r="G83" i="7" l="1"/>
  <c r="G87" i="7"/>
  <c r="G91" i="7"/>
  <c r="G101" i="7"/>
  <c r="G103" i="7"/>
  <c r="E82" i="7" l="1"/>
  <c r="F108" i="7"/>
  <c r="E108" i="7"/>
  <c r="I141" i="7"/>
  <c r="I131" i="7"/>
  <c r="I130" i="7"/>
  <c r="I77" i="7"/>
  <c r="I76" i="7"/>
  <c r="H158" i="7"/>
  <c r="H133" i="7"/>
  <c r="H131" i="7"/>
  <c r="H130" i="7"/>
  <c r="H126" i="7"/>
  <c r="H119" i="7"/>
  <c r="H117" i="7"/>
  <c r="H113" i="7"/>
  <c r="H112" i="7"/>
  <c r="I112" i="7"/>
  <c r="I133" i="7"/>
  <c r="I140" i="7"/>
  <c r="I161" i="7"/>
  <c r="H174" i="7"/>
  <c r="H173" i="7"/>
  <c r="H172" i="7"/>
  <c r="I174" i="7"/>
  <c r="I173" i="7"/>
  <c r="I172" i="7"/>
  <c r="I171" i="7"/>
  <c r="I170" i="7"/>
  <c r="I165" i="7"/>
  <c r="G169" i="7"/>
  <c r="G82" i="7"/>
  <c r="G165" i="7"/>
  <c r="F164" i="7"/>
  <c r="F160" i="7"/>
  <c r="I43" i="7"/>
  <c r="H43" i="7"/>
  <c r="F169" i="7"/>
  <c r="E169" i="7"/>
  <c r="G142" i="7"/>
  <c r="E142" i="7"/>
  <c r="F142" i="7"/>
  <c r="H141" i="7"/>
  <c r="H140" i="7"/>
  <c r="H153" i="7"/>
  <c r="F152" i="7"/>
  <c r="F151" i="7" s="1"/>
  <c r="E152" i="7"/>
  <c r="E151" i="7" s="1"/>
  <c r="G149" i="7"/>
  <c r="I149" i="7" s="1"/>
  <c r="G147" i="7"/>
  <c r="I147" i="7" s="1"/>
  <c r="G145" i="7"/>
  <c r="H145" i="7" s="1"/>
  <c r="F144" i="7"/>
  <c r="F143" i="7" s="1"/>
  <c r="F155" i="7"/>
  <c r="F136" i="7"/>
  <c r="E121" i="7"/>
  <c r="H147" i="7" l="1"/>
  <c r="H149" i="7"/>
  <c r="G144" i="7"/>
  <c r="F154" i="7"/>
  <c r="I142" i="7"/>
  <c r="H142" i="7"/>
  <c r="G152" i="7"/>
  <c r="I152" i="7" s="1"/>
  <c r="E154" i="7"/>
  <c r="F62" i="7"/>
  <c r="F67" i="7"/>
  <c r="E17" i="7"/>
  <c r="E20" i="7" s="1"/>
  <c r="F17" i="7"/>
  <c r="G17" i="7"/>
  <c r="E21" i="7"/>
  <c r="E24" i="7" s="1"/>
  <c r="F21" i="7"/>
  <c r="F30" i="7"/>
  <c r="F32" i="7" s="1"/>
  <c r="F59" i="7"/>
  <c r="E112" i="7"/>
  <c r="E135" i="7" s="1"/>
  <c r="G133" i="7"/>
  <c r="G132" i="7" s="1"/>
  <c r="F133" i="7"/>
  <c r="F132" i="7" s="1"/>
  <c r="G126" i="7"/>
  <c r="G113" i="7"/>
  <c r="G112" i="7" s="1"/>
  <c r="G119" i="7"/>
  <c r="G117" i="7"/>
  <c r="F112" i="7"/>
  <c r="F6" i="7"/>
  <c r="F26" i="7"/>
  <c r="F25" i="7" s="1"/>
  <c r="F29" i="7" s="1"/>
  <c r="F12" i="7"/>
  <c r="F16" i="7" s="1"/>
  <c r="F175" i="7"/>
  <c r="E175" i="7"/>
  <c r="G21" i="7"/>
  <c r="G24" i="7" s="1"/>
  <c r="G143" i="7" l="1"/>
  <c r="H144" i="7"/>
  <c r="I144" i="7"/>
  <c r="H152" i="7"/>
  <c r="G151" i="7"/>
  <c r="I132" i="7"/>
  <c r="H132" i="7"/>
  <c r="F78" i="7"/>
  <c r="H171" i="7"/>
  <c r="H170" i="7"/>
  <c r="H15" i="7"/>
  <c r="H143" i="7" l="1"/>
  <c r="I143" i="7"/>
  <c r="I151" i="7"/>
  <c r="G154" i="7"/>
  <c r="H151" i="7"/>
  <c r="G175" i="7"/>
  <c r="H169" i="7"/>
  <c r="I169" i="7"/>
  <c r="F24" i="7"/>
  <c r="F20" i="7"/>
  <c r="I154" i="7" l="1"/>
  <c r="H154" i="7"/>
  <c r="H175" i="7"/>
  <c r="I175" i="7"/>
  <c r="H8" i="7" l="1"/>
  <c r="H10" i="7"/>
  <c r="H14" i="7"/>
  <c r="H19" i="7"/>
  <c r="H23" i="7"/>
  <c r="I24" i="7"/>
  <c r="H27" i="7"/>
  <c r="H28" i="7"/>
  <c r="F184" i="7"/>
  <c r="F183" i="7" s="1"/>
  <c r="F182" i="7" s="1"/>
  <c r="F181" i="7" s="1"/>
  <c r="E184" i="7"/>
  <c r="E183" i="7" s="1"/>
  <c r="E182" i="7" s="1"/>
  <c r="E181" i="7" s="1"/>
  <c r="I45" i="7"/>
  <c r="H45" i="7"/>
  <c r="F41" i="7"/>
  <c r="F40" i="7" s="1"/>
  <c r="F39" i="7" s="1"/>
  <c r="F38" i="7" s="1"/>
  <c r="E41" i="7"/>
  <c r="E40" i="7" s="1"/>
  <c r="E39" i="7" s="1"/>
  <c r="F13" i="9" l="1"/>
  <c r="F14" i="9"/>
  <c r="E13" i="9"/>
  <c r="E14" i="9"/>
  <c r="C12" i="9"/>
  <c r="D12" i="9"/>
  <c r="F12" i="9" s="1"/>
  <c r="B12" i="9"/>
  <c r="H54" i="7"/>
  <c r="H56" i="7"/>
  <c r="H57" i="7"/>
  <c r="H60" i="7"/>
  <c r="H70" i="7"/>
  <c r="H71" i="7"/>
  <c r="H72" i="7"/>
  <c r="H81" i="7"/>
  <c r="H84" i="7"/>
  <c r="H85" i="7"/>
  <c r="E12" i="9" l="1"/>
  <c r="H64" i="7"/>
  <c r="E165" i="7"/>
  <c r="E168" i="7" s="1"/>
  <c r="E160" i="7"/>
  <c r="E63" i="7"/>
  <c r="E62" i="7" s="1"/>
  <c r="E53" i="7"/>
  <c r="F168" i="7"/>
  <c r="F159" i="7"/>
  <c r="F139" i="7"/>
  <c r="E137" i="7"/>
  <c r="E136" i="7" s="1"/>
  <c r="E139" i="7" s="1"/>
  <c r="F128" i="7"/>
  <c r="F124" i="7"/>
  <c r="E80" i="7"/>
  <c r="E79" i="7" s="1"/>
  <c r="E111" i="7" s="1"/>
  <c r="F58" i="7"/>
  <c r="H101" i="7"/>
  <c r="F121" i="7" l="1"/>
  <c r="F135" i="7" s="1"/>
  <c r="H91" i="7"/>
  <c r="H103" i="7"/>
  <c r="H89" i="7"/>
  <c r="H90" i="7"/>
  <c r="H95" i="7"/>
  <c r="H107" i="7"/>
  <c r="G53" i="7"/>
  <c r="H53" i="7" s="1"/>
  <c r="H104" i="7"/>
  <c r="G161" i="7"/>
  <c r="H162" i="7"/>
  <c r="G63" i="7"/>
  <c r="G80" i="7"/>
  <c r="H99" i="7"/>
  <c r="H105" i="7"/>
  <c r="H110" i="7"/>
  <c r="G137" i="7"/>
  <c r="H138" i="7"/>
  <c r="H93" i="7"/>
  <c r="G124" i="7"/>
  <c r="H125" i="7"/>
  <c r="G128" i="7"/>
  <c r="H128" i="7" s="1"/>
  <c r="H129" i="7"/>
  <c r="H88" i="7"/>
  <c r="H92" i="7"/>
  <c r="H100" i="7"/>
  <c r="H106" i="7"/>
  <c r="G122" i="7"/>
  <c r="H123" i="7"/>
  <c r="G156" i="7"/>
  <c r="H156" i="7" s="1"/>
  <c r="G55" i="7"/>
  <c r="G59" i="7"/>
  <c r="G69" i="7"/>
  <c r="E55" i="7"/>
  <c r="E52" i="7" s="1"/>
  <c r="E69" i="7"/>
  <c r="E67" i="7" s="1"/>
  <c r="E78" i="7" s="1"/>
  <c r="F61" i="7"/>
  <c r="E12" i="7"/>
  <c r="E164" i="7"/>
  <c r="F163" i="7"/>
  <c r="E163" i="7"/>
  <c r="E155" i="7"/>
  <c r="E159" i="7" s="1"/>
  <c r="E59" i="7"/>
  <c r="E58" i="7" s="1"/>
  <c r="G121" i="7" l="1"/>
  <c r="G135" i="7" s="1"/>
  <c r="H124" i="7"/>
  <c r="H122" i="7"/>
  <c r="G155" i="7"/>
  <c r="G159" i="7" s="1"/>
  <c r="H159" i="7" s="1"/>
  <c r="H83" i="7"/>
  <c r="G136" i="7"/>
  <c r="H137" i="7"/>
  <c r="G52" i="7"/>
  <c r="H55" i="7"/>
  <c r="G62" i="7"/>
  <c r="H63" i="7"/>
  <c r="G79" i="7"/>
  <c r="H80" i="7"/>
  <c r="G67" i="7"/>
  <c r="H69" i="7"/>
  <c r="G160" i="7"/>
  <c r="H161" i="7"/>
  <c r="G58" i="7"/>
  <c r="H59" i="7"/>
  <c r="I59" i="7"/>
  <c r="G164" i="7"/>
  <c r="G168" i="7" s="1"/>
  <c r="H168" i="7" s="1"/>
  <c r="H165" i="7"/>
  <c r="E61" i="7"/>
  <c r="E51" i="7" s="1"/>
  <c r="I168" i="7" l="1"/>
  <c r="E176" i="7"/>
  <c r="I44" i="7"/>
  <c r="H44" i="7"/>
  <c r="H121" i="7"/>
  <c r="H155" i="7"/>
  <c r="H87" i="7"/>
  <c r="I121" i="7"/>
  <c r="I155" i="7"/>
  <c r="I159" i="7"/>
  <c r="H62" i="7"/>
  <c r="I62" i="7"/>
  <c r="I79" i="7"/>
  <c r="H79" i="7"/>
  <c r="I52" i="7"/>
  <c r="H52" i="7"/>
  <c r="G139" i="7"/>
  <c r="I136" i="7"/>
  <c r="H136" i="7"/>
  <c r="I58" i="7"/>
  <c r="H58" i="7"/>
  <c r="G61" i="7"/>
  <c r="H164" i="7"/>
  <c r="I164" i="7"/>
  <c r="H160" i="7"/>
  <c r="I160" i="7"/>
  <c r="G163" i="7"/>
  <c r="G78" i="7"/>
  <c r="H67" i="7"/>
  <c r="I67" i="7"/>
  <c r="E38" i="7"/>
  <c r="I61" i="7" l="1"/>
  <c r="H185" i="7"/>
  <c r="I185" i="7"/>
  <c r="G184" i="7"/>
  <c r="H9" i="7"/>
  <c r="I82" i="7"/>
  <c r="H82" i="7"/>
  <c r="H61" i="7"/>
  <c r="I135" i="7"/>
  <c r="H135" i="7"/>
  <c r="I163" i="7"/>
  <c r="H163" i="7"/>
  <c r="H139" i="7"/>
  <c r="I139" i="7"/>
  <c r="I78" i="7"/>
  <c r="G18" i="7"/>
  <c r="H18" i="7" s="1"/>
  <c r="H78" i="7"/>
  <c r="H13" i="7"/>
  <c r="F16" i="1"/>
  <c r="G16" i="1"/>
  <c r="G183" i="7" l="1"/>
  <c r="H184" i="7"/>
  <c r="I184" i="7"/>
  <c r="G26" i="7"/>
  <c r="G12" i="7"/>
  <c r="G20" i="7"/>
  <c r="H12" i="7" l="1"/>
  <c r="I12" i="7"/>
  <c r="I20" i="7"/>
  <c r="H20" i="7"/>
  <c r="G25" i="7"/>
  <c r="G182" i="7"/>
  <c r="H183" i="7"/>
  <c r="I183" i="7"/>
  <c r="J16" i="1"/>
  <c r="I16" i="1"/>
  <c r="I25" i="7" l="1"/>
  <c r="G181" i="7"/>
  <c r="H182" i="7"/>
  <c r="I182" i="7"/>
  <c r="I181" i="7" l="1"/>
  <c r="H181" i="7"/>
  <c r="G29" i="7" l="1"/>
  <c r="G16" i="7"/>
  <c r="E16" i="7"/>
  <c r="E7" i="7"/>
  <c r="E6" i="7" s="1"/>
  <c r="H16" i="7" l="1"/>
  <c r="I16" i="7"/>
  <c r="I29" i="7"/>
  <c r="G41" i="7"/>
  <c r="H42" i="7"/>
  <c r="I42" i="7"/>
  <c r="E11" i="7"/>
  <c r="F6" i="1"/>
  <c r="F21" i="1"/>
  <c r="G21" i="1"/>
  <c r="G6" i="1"/>
  <c r="H41" i="7" l="1"/>
  <c r="I41" i="7"/>
  <c r="G40" i="7"/>
  <c r="I21" i="1"/>
  <c r="F11" i="7"/>
  <c r="F33" i="7" s="1"/>
  <c r="G9" i="1"/>
  <c r="I7" i="1"/>
  <c r="F9" i="1"/>
  <c r="H40" i="7" l="1"/>
  <c r="G39" i="7"/>
  <c r="I40" i="7"/>
  <c r="G7" i="7"/>
  <c r="F5" i="7"/>
  <c r="I4" i="1" s="1"/>
  <c r="I10" i="1" s="1"/>
  <c r="J7" i="1"/>
  <c r="F8" i="1"/>
  <c r="F7" i="1" s="1"/>
  <c r="G8" i="1"/>
  <c r="G7" i="1" s="1"/>
  <c r="G6" i="7" l="1"/>
  <c r="H7" i="7"/>
  <c r="I39" i="7"/>
  <c r="H39" i="7"/>
  <c r="G38" i="7"/>
  <c r="G5" i="1"/>
  <c r="G4" i="1" s="1"/>
  <c r="G10" i="1" s="1"/>
  <c r="G23" i="1" s="1"/>
  <c r="F5" i="1"/>
  <c r="F4" i="1" s="1"/>
  <c r="F10" i="1" s="1"/>
  <c r="F23" i="1" s="1"/>
  <c r="H6" i="7" l="1"/>
  <c r="I6" i="7"/>
  <c r="H38" i="7"/>
  <c r="I38" i="7"/>
  <c r="J21" i="1"/>
  <c r="G11" i="7"/>
  <c r="G33" i="7" s="1"/>
  <c r="I11" i="7" l="1"/>
  <c r="H11" i="7"/>
  <c r="G5" i="7"/>
  <c r="E26" i="7"/>
  <c r="E25" i="7" l="1"/>
  <c r="H25" i="7" s="1"/>
  <c r="H26" i="7"/>
  <c r="I33" i="7"/>
  <c r="J4" i="1"/>
  <c r="J10" i="1" s="1"/>
  <c r="I5" i="7"/>
  <c r="E29" i="7"/>
  <c r="H29" i="7" s="1"/>
  <c r="H21" i="7" l="1"/>
  <c r="H7" i="1"/>
  <c r="E5" i="7" l="1"/>
  <c r="H5" i="7" s="1"/>
  <c r="H24" i="7"/>
  <c r="H17" i="7"/>
  <c r="E33" i="7"/>
  <c r="H33" i="7" s="1"/>
  <c r="H4" i="1"/>
  <c r="H10" i="1" s="1"/>
  <c r="H16" i="1" l="1"/>
  <c r="G108" i="7"/>
  <c r="G111" i="7" s="1"/>
  <c r="H108" i="7" l="1"/>
  <c r="H109" i="7"/>
  <c r="G176" i="7" l="1"/>
  <c r="G51" i="7"/>
  <c r="H111" i="7"/>
  <c r="H51" i="7" l="1"/>
  <c r="H176" i="7" l="1"/>
  <c r="I108" i="7" l="1"/>
  <c r="F111" i="7"/>
  <c r="F176" i="7" l="1"/>
  <c r="F51" i="7"/>
  <c r="I111" i="7"/>
  <c r="I51" i="7" l="1"/>
  <c r="I176" i="7"/>
</calcChain>
</file>

<file path=xl/sharedStrings.xml><?xml version="1.0" encoding="utf-8"?>
<sst xmlns="http://schemas.openxmlformats.org/spreadsheetml/2006/main" count="349" uniqueCount="200">
  <si>
    <t xml:space="preserve">PRIHODI/RASHODI TEKUĆA GODINA 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</si>
  <si>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</si>
  <si>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</si>
  <si>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</si>
  <si>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</si>
  <si>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</si>
  <si>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</si>
  <si>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</si>
  <si>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</si>
  <si>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</si>
  <si>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</si>
  <si>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</si>
  <si>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</si>
  <si>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</si>
  <si>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</si>
  <si>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</si>
  <si>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</si>
  <si>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</si>
  <si>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</si>
  <si>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</si>
  <si>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Pomoći iz inozemstva i od subjekata unutar općeg proračuna</t>
  </si>
  <si>
    <t>Ukupni rashodi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</si>
  <si>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</si>
  <si>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</si>
  <si>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</si>
  <si>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</si>
  <si>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</si>
  <si>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</si>
  <si>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</si>
  <si>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</si>
  <si>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</si>
  <si>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</si>
  <si>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</si>
  <si>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</si>
  <si>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</si>
  <si>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</si>
  <si>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</si>
  <si>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</si>
  <si>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>41</t>
  </si>
  <si>
    <t>Rashodi poslovanja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</si>
  <si>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</si>
  <si>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</si>
  <si>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</si>
  <si>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</si>
  <si>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</si>
  <si>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</si>
  <si>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 xml:space="preserve">Rezultat poslovanja </t>
  </si>
  <si>
    <t>Vlastiti prihodi - višak</t>
  </si>
  <si>
    <t xml:space="preserve">Vlastiti prihodi </t>
  </si>
  <si>
    <t>93</t>
  </si>
  <si>
    <t>Ukupni prihodi</t>
  </si>
  <si>
    <t>UKUPAN DONOS VIŠKA / MANJKA IZ PRETHODNE(IH) GODINE</t>
  </si>
  <si>
    <t>Prihodi iz nadležnog proračuna za financiranje redovne djelatnosti proračunskih korisnika</t>
  </si>
  <si>
    <t>Prihodi od prodaje proizvoda i robe te pruženih usluga</t>
  </si>
  <si>
    <t>Pomoći od izvanproračunskih korisnika</t>
  </si>
  <si>
    <t>Rashodi za usluge</t>
  </si>
  <si>
    <t>Postrojenja i oprema</t>
  </si>
  <si>
    <t>Plaće</t>
  </si>
  <si>
    <t>Doprinosi na plaće</t>
  </si>
  <si>
    <t>Ostali rashodi</t>
  </si>
  <si>
    <t>Tekuće donacije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</si>
  <si>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</si>
  <si>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</si>
  <si>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</si>
  <si>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</si>
  <si>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</si>
  <si>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</si>
  <si>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Uredski materijal i ostali materijalni rashodi</t>
  </si>
  <si>
    <t>Ostale usluge</t>
  </si>
  <si>
    <t>Zakupnine i najamnine</t>
  </si>
  <si>
    <t xml:space="preserve">Opći prihodi i primici </t>
  </si>
  <si>
    <t>VIŠAK / MANJAK + NETO FINANCIRANJE+PRENESENI RAZULTAT</t>
  </si>
  <si>
    <t xml:space="preserve">VIŠAK KORIŠTEN ZA POKRIĆE RASHODA </t>
  </si>
  <si>
    <t xml:space="preserve">Vlastiti izvori </t>
  </si>
  <si>
    <t>POLUGODIŠNJI IZVJEŠTAJ O IZVRŠENJU FINANCIJSKOG PLANA ZA 2023.g.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</si>
  <si>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</si>
  <si>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</si>
  <si>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</si>
  <si>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</si>
  <si>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</si>
  <si>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</si>
  <si>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</si>
  <si>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</si>
  <si>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</si>
  <si>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</si>
  <si>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</si>
  <si>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</si>
  <si>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</si>
  <si>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</si>
  <si>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</si>
  <si>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</si>
  <si>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</si>
  <si>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</si>
  <si>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</si>
  <si>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</si>
  <si>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</si>
  <si>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</si>
  <si>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</si>
  <si>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</si>
  <si>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</si>
  <si>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</si>
  <si>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</si>
  <si>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</si>
  <si>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</si>
  <si>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</si>
  <si>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4221</t>
  </si>
  <si>
    <t>Uredska oprema i namještaj</t>
  </si>
  <si>
    <t xml:space="preserve">Rashodi za usluge </t>
  </si>
  <si>
    <t>6=4/3*100</t>
  </si>
  <si>
    <t>5=4/2*100</t>
  </si>
  <si>
    <t xml:space="preserve">Skupina/podskupina/odjeljak </t>
  </si>
  <si>
    <t>95</t>
  </si>
  <si>
    <t>Vlastiti prihodi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</si>
  <si>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</si>
  <si>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</si>
  <si>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</si>
  <si>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</si>
  <si>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</si>
  <si>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</si>
  <si>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</si>
  <si>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</si>
  <si>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</si>
  <si>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</si>
  <si>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>6615</t>
  </si>
  <si>
    <t>Prihodi od pruženih usluga</t>
  </si>
  <si>
    <t>Kapitalne donacije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</si>
  <si>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</si>
  <si>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</si>
  <si>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</si>
  <si>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</si>
  <si>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</si>
  <si>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</si>
  <si>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</si>
  <si>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</si>
  <si>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</si>
  <si>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</si>
  <si>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</si>
  <si>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</si>
  <si>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</si>
  <si>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</si>
  <si>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</si>
  <si>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</si>
  <si>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Donacije - višak</t>
  </si>
  <si>
    <t>Decentralizirana sredstva</t>
  </si>
  <si>
    <t>DNŽ Natjecanja iz znanja učenika</t>
  </si>
  <si>
    <t>Osiguranje uvjeta za redovno poslovanje</t>
  </si>
  <si>
    <t>DNŽ Opći prihodi i primici</t>
  </si>
  <si>
    <t>DNŽ tekuće i investicijsko ulaganje</t>
  </si>
  <si>
    <t>Usluge promidžbe i informiranja</t>
  </si>
  <si>
    <t>Zdravstvene usluge</t>
  </si>
  <si>
    <t>Intelektualne usluge</t>
  </si>
  <si>
    <t>premije osiguranja</t>
  </si>
  <si>
    <t>tuzemne članarine</t>
  </si>
  <si>
    <t>6632</t>
  </si>
  <si>
    <t>materijalni rashodi</t>
  </si>
  <si>
    <t xml:space="preserve">ostali troškovi </t>
  </si>
  <si>
    <t>Pomoći MZO</t>
  </si>
  <si>
    <t>Plaće bruto</t>
  </si>
  <si>
    <t>Ostali rashodi za zaposlene</t>
  </si>
  <si>
    <t>329</t>
  </si>
  <si>
    <t>ostali nespomenuti rashodi poslovanja</t>
  </si>
  <si>
    <t>3295</t>
  </si>
  <si>
    <t>323</t>
  </si>
  <si>
    <t>doprinosi na plaće - zdravstveno</t>
  </si>
  <si>
    <t>plaće za redovan rad</t>
  </si>
  <si>
    <t>Plaće za prekovremeni rad</t>
  </si>
  <si>
    <t>Plaće za posebne uvjete rada</t>
  </si>
  <si>
    <t>3213</t>
  </si>
  <si>
    <t xml:space="preserve">Stručno osposobljavanje </t>
  </si>
  <si>
    <t>381</t>
  </si>
  <si>
    <t>tekuće donacije</t>
  </si>
  <si>
    <t>3812</t>
  </si>
  <si>
    <t>tekuće donacije u naravi</t>
  </si>
  <si>
    <t>52</t>
  </si>
  <si>
    <t>38</t>
  </si>
  <si>
    <t>Ostale pomoći MZO - višak</t>
  </si>
  <si>
    <t xml:space="preserve">Ostale pomoći proračunski korisnici </t>
  </si>
  <si>
    <t>Pomoći - Fondovi EU</t>
  </si>
  <si>
    <t>Pomoći EU  - višak</t>
  </si>
  <si>
    <t>Tekuće pomoći - EU sredstava</t>
  </si>
  <si>
    <t>312</t>
  </si>
  <si>
    <t>bonus za uspješan dan</t>
  </si>
  <si>
    <t>324</t>
  </si>
  <si>
    <t>422</t>
  </si>
  <si>
    <t>321</t>
  </si>
  <si>
    <t>343</t>
  </si>
  <si>
    <t>313</t>
  </si>
  <si>
    <t>372</t>
  </si>
  <si>
    <t>Ostale naknade građanima</t>
  </si>
  <si>
    <t>51</t>
  </si>
  <si>
    <t>Pomoći Min.kulture</t>
  </si>
  <si>
    <t>Decentralizirana sredstva DNŽ</t>
  </si>
  <si>
    <t>32</t>
  </si>
  <si>
    <t>322</t>
  </si>
  <si>
    <t>62</t>
  </si>
  <si>
    <t>Donacije višak preneseni</t>
  </si>
  <si>
    <t>Pomoći MZO  - višak preneseni</t>
  </si>
  <si>
    <t>Pomoći EU - višak preneseni</t>
  </si>
  <si>
    <t>3-4</t>
  </si>
  <si>
    <t>POLUGODIŠNJI IZVJEŠTAJ O IZVRŠENJU FINANCIJSKOG PLANA ZA 2023.g. GIMNAZIJA 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</si>
</sst>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;[Red]&quot;-&quot;#,##0&quot; &quot;"/>
  </numFmts>
  <fonts count="48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11"/>
      <color rgb="FF002060"/>
      <name val="Calibri"/>
      <family val="2"/>
    </font>
    <font>
      <b/>
      <i/>
      <sz val="11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79998168889431442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8">
    <xf numFmtId="0" fontId="0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</cellStyleXfs>
  <cellXfs count="375">
    <xf numFmtId="0" fontId="0" fillId="0" borderId="0" xfId="0"/>
    <xf numFmtId="49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right" vertical="center" wrapText="1"/>
    </xf>
    <xf numFmtId="49" fontId="9" fillId="9" borderId="4" xfId="0" applyNumberFormat="1" applyFont="1" applyFill="1" applyBorder="1" applyAlignment="1">
      <alignment vertical="center"/>
    </xf>
    <xf numFmtId="3" fontId="9" fillId="9" borderId="4" xfId="0" applyNumberFormat="1" applyFont="1" applyFill="1" applyBorder="1" applyAlignment="1">
      <alignment horizontal="right" vertical="center"/>
    </xf>
    <xf numFmtId="3" fontId="13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3" fontId="9" fillId="2" borderId="13" xfId="0" applyNumberFormat="1" applyFont="1" applyFill="1" applyBorder="1" applyAlignment="1">
      <alignment horizontal="right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Alignment="1">
      <alignment horizontal="right" vertical="center"/>
    </xf>
    <xf numFmtId="3" fontId="9" fillId="2" borderId="4" xfId="0" applyNumberFormat="1" applyFont="1" applyFill="1" applyBorder="1" applyAlignment="1">
      <alignment horizontal="left" vertical="center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19" fillId="0" borderId="0" xfId="1" applyFont="1" applyAlignment="1">
      <alignment wrapText="1"/>
    </xf>
    <xf numFmtId="0" fontId="17" fillId="0" borderId="0" xfId="0" applyFont="1"/>
    <xf numFmtId="0" fontId="17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7" fillId="0" borderId="0" xfId="0" applyNumberFormat="1" applyFont="1"/>
    <xf numFmtId="3" fontId="17" fillId="2" borderId="1" xfId="0" applyNumberFormat="1" applyFont="1" applyFill="1" applyBorder="1" applyAlignment="1">
      <alignment vertical="center" wrapText="1"/>
    </xf>
    <xf numFmtId="164" fontId="17" fillId="0" borderId="0" xfId="0" applyNumberFormat="1" applyFont="1"/>
    <xf numFmtId="3" fontId="17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6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3" fontId="8" fillId="2" borderId="10" xfId="0" applyNumberFormat="1" applyFont="1" applyFill="1" applyBorder="1" applyAlignment="1">
      <alignment horizontal="right" vertical="center"/>
    </xf>
    <xf numFmtId="3" fontId="12" fillId="3" borderId="6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right" vertical="center" wrapText="1"/>
    </xf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3" fontId="8" fillId="2" borderId="12" xfId="0" applyNumberFormat="1" applyFont="1" applyFill="1" applyBorder="1" applyAlignment="1">
      <alignment horizontal="right" vertical="center"/>
    </xf>
    <xf numFmtId="0" fontId="20" fillId="0" borderId="0" xfId="0" applyFont="1"/>
    <xf numFmtId="3" fontId="21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/>
    </xf>
    <xf numFmtId="49" fontId="9" fillId="9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9" fillId="2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vertical="center"/>
    </xf>
    <xf numFmtId="49" fontId="9" fillId="8" borderId="4" xfId="0" applyNumberFormat="1" applyFont="1" applyFill="1" applyBorder="1" applyAlignment="1">
      <alignment horizontal="right" vertical="center"/>
    </xf>
    <xf numFmtId="49" fontId="24" fillId="2" borderId="4" xfId="0" applyNumberFormat="1" applyFont="1" applyFill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vertical="center"/>
    </xf>
    <xf numFmtId="0" fontId="10" fillId="8" borderId="4" xfId="0" applyFont="1" applyFill="1" applyBorder="1" applyAlignment="1">
      <alignment horizontal="center" vertical="center"/>
    </xf>
    <xf numFmtId="3" fontId="10" fillId="8" borderId="4" xfId="0" applyNumberFormat="1" applyFont="1" applyFill="1" applyBorder="1" applyAlignment="1">
      <alignment horizontal="right" vertical="center"/>
    </xf>
    <xf numFmtId="3" fontId="9" fillId="2" borderId="4" xfId="0" applyNumberFormat="1" applyFont="1" applyFill="1" applyBorder="1" applyAlignment="1">
      <alignment horizontal="center" vertical="center" wrapText="1"/>
    </xf>
    <xf numFmtId="3" fontId="21" fillId="8" borderId="4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49" fontId="9" fillId="2" borderId="13" xfId="0" applyNumberFormat="1" applyFont="1" applyFill="1" applyBorder="1" applyAlignment="1">
      <alignment vertical="center"/>
    </xf>
    <xf numFmtId="3" fontId="9" fillId="8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left" vertical="center"/>
    </xf>
    <xf numFmtId="3" fontId="13" fillId="0" borderId="4" xfId="0" applyNumberFormat="1" applyFont="1" applyBorder="1" applyAlignment="1">
      <alignment vertical="center"/>
    </xf>
    <xf numFmtId="0" fontId="24" fillId="10" borderId="4" xfId="0" applyFont="1" applyFill="1" applyBorder="1" applyAlignment="1">
      <alignment vertical="center"/>
    </xf>
    <xf numFmtId="0" fontId="24" fillId="11" borderId="4" xfId="0" applyFont="1" applyFill="1" applyBorder="1" applyAlignment="1">
      <alignment horizontal="center" vertical="center"/>
    </xf>
    <xf numFmtId="49" fontId="24" fillId="11" borderId="4" xfId="0" applyNumberFormat="1" applyFont="1" applyFill="1" applyBorder="1" applyAlignment="1">
      <alignment horizontal="right" vertical="center"/>
    </xf>
    <xf numFmtId="49" fontId="24" fillId="11" borderId="4" xfId="0" applyNumberFormat="1" applyFont="1" applyFill="1" applyBorder="1" applyAlignment="1">
      <alignment vertical="center"/>
    </xf>
    <xf numFmtId="3" fontId="24" fillId="11" borderId="4" xfId="0" applyNumberFormat="1" applyFont="1" applyFill="1" applyBorder="1" applyAlignment="1">
      <alignment horizontal="right" vertical="center" wrapText="1"/>
    </xf>
    <xf numFmtId="3" fontId="10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24" fillId="0" borderId="4" xfId="0" applyNumberFormat="1" applyFont="1" applyBorder="1" applyAlignment="1">
      <alignment horizontal="right" vertical="center"/>
    </xf>
    <xf numFmtId="3" fontId="24" fillId="10" borderId="4" xfId="0" applyNumberFormat="1" applyFont="1" applyFill="1" applyBorder="1" applyAlignment="1">
      <alignment horizontal="right" vertical="center"/>
    </xf>
    <xf numFmtId="3" fontId="24" fillId="4" borderId="4" xfId="0" applyNumberFormat="1" applyFont="1" applyFill="1" applyBorder="1" applyAlignment="1">
      <alignment horizontal="right" vertical="center"/>
    </xf>
    <xf numFmtId="3" fontId="10" fillId="4" borderId="4" xfId="0" applyNumberFormat="1" applyFont="1" applyFill="1" applyBorder="1" applyAlignment="1">
      <alignment horizontal="right" vertical="center"/>
    </xf>
    <xf numFmtId="3" fontId="11" fillId="4" borderId="4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6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4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3" fontId="24" fillId="4" borderId="0" xfId="0" applyNumberFormat="1" applyFont="1" applyFill="1" applyAlignment="1">
      <alignment vertical="center"/>
    </xf>
    <xf numFmtId="0" fontId="24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8" borderId="4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3" fontId="9" fillId="2" borderId="12" xfId="0" applyNumberFormat="1" applyFont="1" applyFill="1" applyBorder="1" applyAlignment="1">
      <alignment horizontal="center" vertical="center" wrapText="1"/>
    </xf>
    <xf numFmtId="0" fontId="27" fillId="4" borderId="12" xfId="1" applyFont="1" applyFill="1" applyBorder="1" applyAlignment="1">
      <alignment horizontal="center" vertical="center" wrapText="1"/>
    </xf>
    <xf numFmtId="0" fontId="28" fillId="0" borderId="0" xfId="0" applyFont="1"/>
    <xf numFmtId="0" fontId="29" fillId="4" borderId="12" xfId="1" applyFont="1" applyFill="1" applyBorder="1" applyAlignment="1">
      <alignment horizontal="center" vertical="center" wrapText="1"/>
    </xf>
    <xf numFmtId="3" fontId="21" fillId="2" borderId="12" xfId="0" applyNumberFormat="1" applyFont="1" applyFill="1" applyBorder="1" applyAlignment="1">
      <alignment horizontal="center" vertical="center" wrapText="1"/>
    </xf>
    <xf numFmtId="0" fontId="30" fillId="0" borderId="0" xfId="0" applyFont="1"/>
    <xf numFmtId="49" fontId="9" fillId="0" borderId="12" xfId="6" applyNumberFormat="1" applyFont="1" applyBorder="1" applyAlignment="1">
      <alignment horizontal="left" vertical="center" wrapText="1"/>
    </xf>
    <xf numFmtId="49" fontId="31" fillId="4" borderId="12" xfId="1" applyNumberFormat="1" applyFont="1" applyFill="1" applyBorder="1" applyAlignment="1">
      <alignment horizontal="left" vertical="center" wrapText="1"/>
    </xf>
    <xf numFmtId="3" fontId="32" fillId="0" borderId="12" xfId="6" applyNumberFormat="1" applyFont="1" applyBorder="1" applyAlignment="1">
      <alignment horizontal="right" vertical="center"/>
    </xf>
    <xf numFmtId="3" fontId="27" fillId="4" borderId="12" xfId="1" applyNumberFormat="1" applyFont="1" applyFill="1" applyBorder="1" applyAlignment="1">
      <alignment horizontal="right" vertical="center"/>
    </xf>
    <xf numFmtId="3" fontId="31" fillId="4" borderId="12" xfId="1" applyNumberFormat="1" applyFont="1" applyFill="1" applyBorder="1" applyAlignment="1">
      <alignment horizontal="left" vertical="center" wrapText="1"/>
    </xf>
    <xf numFmtId="3" fontId="21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left" vertical="center" wrapText="1"/>
    </xf>
    <xf numFmtId="3" fontId="12" fillId="8" borderId="12" xfId="0" applyNumberFormat="1" applyFont="1" applyFill="1" applyBorder="1" applyAlignment="1">
      <alignment horizontal="center" vertical="center"/>
    </xf>
    <xf numFmtId="3" fontId="9" fillId="8" borderId="12" xfId="0" applyNumberFormat="1" applyFont="1" applyFill="1" applyBorder="1" applyAlignment="1">
      <alignment horizontal="center" vertical="center" wrapText="1"/>
    </xf>
    <xf numFmtId="3" fontId="21" fillId="8" borderId="12" xfId="0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left" vertical="center"/>
    </xf>
    <xf numFmtId="0" fontId="33" fillId="4" borderId="12" xfId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49" fontId="9" fillId="8" borderId="12" xfId="0" applyNumberFormat="1" applyFont="1" applyFill="1" applyBorder="1" applyAlignment="1">
      <alignment horizontal="center" vertical="center"/>
    </xf>
    <xf numFmtId="3" fontId="9" fillId="8" borderId="12" xfId="0" applyNumberFormat="1" applyFont="1" applyFill="1" applyBorder="1" applyAlignment="1">
      <alignment horizontal="left" vertical="center"/>
    </xf>
    <xf numFmtId="3" fontId="9" fillId="8" borderId="12" xfId="0" applyNumberFormat="1" applyFont="1" applyFill="1" applyBorder="1" applyAlignment="1">
      <alignment vertical="center"/>
    </xf>
    <xf numFmtId="3" fontId="9" fillId="8" borderId="12" xfId="0" applyNumberFormat="1" applyFont="1" applyFill="1" applyBorder="1" applyAlignment="1">
      <alignment horizontal="right" vertical="center"/>
    </xf>
    <xf numFmtId="3" fontId="9" fillId="8" borderId="12" xfId="0" applyNumberFormat="1" applyFont="1" applyFill="1" applyBorder="1" applyAlignment="1">
      <alignment horizontal="left" vertical="top"/>
    </xf>
    <xf numFmtId="49" fontId="10" fillId="8" borderId="12" xfId="0" applyNumberFormat="1" applyFont="1" applyFill="1" applyBorder="1" applyAlignment="1">
      <alignment horizontal="center" vertical="center"/>
    </xf>
    <xf numFmtId="3" fontId="10" fillId="8" borderId="12" xfId="0" applyNumberFormat="1" applyFont="1" applyFill="1" applyBorder="1" applyAlignment="1">
      <alignment horizontal="left" vertical="top"/>
    </xf>
    <xf numFmtId="3" fontId="10" fillId="8" borderId="12" xfId="0" applyNumberFormat="1" applyFont="1" applyFill="1" applyBorder="1" applyAlignment="1">
      <alignment vertical="center"/>
    </xf>
    <xf numFmtId="3" fontId="10" fillId="8" borderId="12" xfId="0" applyNumberFormat="1" applyFont="1" applyFill="1" applyBorder="1" applyAlignment="1">
      <alignment horizontal="right" vertical="center"/>
    </xf>
    <xf numFmtId="49" fontId="13" fillId="8" borderId="12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49" fontId="13" fillId="4" borderId="12" xfId="0" applyNumberFormat="1" applyFont="1" applyFill="1" applyBorder="1" applyAlignment="1">
      <alignment vertical="center" wrapText="1"/>
    </xf>
    <xf numFmtId="3" fontId="13" fillId="4" borderId="12" xfId="0" applyNumberFormat="1" applyFont="1" applyFill="1" applyBorder="1" applyAlignment="1">
      <alignment vertical="center"/>
    </xf>
    <xf numFmtId="3" fontId="13" fillId="4" borderId="12" xfId="0" applyNumberFormat="1" applyFont="1" applyFill="1" applyBorder="1" applyAlignment="1">
      <alignment horizontal="right" vertical="center"/>
    </xf>
    <xf numFmtId="3" fontId="13" fillId="8" borderId="12" xfId="0" applyNumberFormat="1" applyFont="1" applyFill="1" applyBorder="1" applyAlignment="1">
      <alignment horizontal="right" vertical="center"/>
    </xf>
    <xf numFmtId="0" fontId="24" fillId="12" borderId="4" xfId="0" applyFont="1" applyFill="1" applyBorder="1" applyAlignment="1">
      <alignment vertical="center"/>
    </xf>
    <xf numFmtId="0" fontId="24" fillId="13" borderId="4" xfId="0" applyFont="1" applyFill="1" applyBorder="1" applyAlignment="1">
      <alignment horizontal="center" vertical="center"/>
    </xf>
    <xf numFmtId="49" fontId="24" fillId="13" borderId="4" xfId="0" applyNumberFormat="1" applyFont="1" applyFill="1" applyBorder="1" applyAlignment="1">
      <alignment horizontal="right" vertical="center"/>
    </xf>
    <xf numFmtId="49" fontId="24" fillId="13" borderId="4" xfId="0" applyNumberFormat="1" applyFont="1" applyFill="1" applyBorder="1" applyAlignment="1">
      <alignment vertical="center"/>
    </xf>
    <xf numFmtId="3" fontId="24" fillId="13" borderId="4" xfId="0" applyNumberFormat="1" applyFont="1" applyFill="1" applyBorder="1" applyAlignment="1">
      <alignment horizontal="right" vertical="center" wrapText="1"/>
    </xf>
    <xf numFmtId="3" fontId="23" fillId="12" borderId="4" xfId="0" applyNumberFormat="1" applyFont="1" applyFill="1" applyBorder="1" applyAlignment="1">
      <alignment horizontal="right" vertical="center"/>
    </xf>
    <xf numFmtId="0" fontId="15" fillId="12" borderId="4" xfId="0" applyFont="1" applyFill="1" applyBorder="1" applyAlignment="1">
      <alignment vertical="center"/>
    </xf>
    <xf numFmtId="0" fontId="11" fillId="13" borderId="4" xfId="0" applyFont="1" applyFill="1" applyBorder="1" applyAlignment="1">
      <alignment horizontal="center" vertical="center"/>
    </xf>
    <xf numFmtId="49" fontId="11" fillId="13" borderId="4" xfId="0" applyNumberFormat="1" applyFont="1" applyFill="1" applyBorder="1" applyAlignment="1">
      <alignment horizontal="left" vertical="center" wrapText="1"/>
    </xf>
    <xf numFmtId="3" fontId="11" fillId="13" borderId="4" xfId="0" applyNumberFormat="1" applyFont="1" applyFill="1" applyBorder="1" applyAlignment="1">
      <alignment horizontal="right" vertical="center"/>
    </xf>
    <xf numFmtId="3" fontId="9" fillId="12" borderId="4" xfId="0" applyNumberFormat="1" applyFont="1" applyFill="1" applyBorder="1" applyAlignment="1">
      <alignment vertical="center"/>
    </xf>
    <xf numFmtId="0" fontId="24" fillId="14" borderId="4" xfId="0" applyFont="1" applyFill="1" applyBorder="1" applyAlignment="1">
      <alignment vertical="center"/>
    </xf>
    <xf numFmtId="0" fontId="24" fillId="15" borderId="4" xfId="0" applyFont="1" applyFill="1" applyBorder="1" applyAlignment="1">
      <alignment horizontal="center" vertical="center"/>
    </xf>
    <xf numFmtId="49" fontId="24" fillId="15" borderId="4" xfId="0" applyNumberFormat="1" applyFont="1" applyFill="1" applyBorder="1" applyAlignment="1">
      <alignment horizontal="right" vertical="center"/>
    </xf>
    <xf numFmtId="49" fontId="24" fillId="15" borderId="4" xfId="0" applyNumberFormat="1" applyFont="1" applyFill="1" applyBorder="1" applyAlignment="1">
      <alignment vertical="center"/>
    </xf>
    <xf numFmtId="3" fontId="24" fillId="15" borderId="4" xfId="0" applyNumberFormat="1" applyFont="1" applyFill="1" applyBorder="1" applyAlignment="1">
      <alignment horizontal="right" vertical="center" wrapText="1"/>
    </xf>
    <xf numFmtId="3" fontId="23" fillId="14" borderId="4" xfId="0" applyNumberFormat="1" applyFont="1" applyFill="1" applyBorder="1" applyAlignment="1">
      <alignment horizontal="right" vertical="center"/>
    </xf>
    <xf numFmtId="0" fontId="15" fillId="14" borderId="4" xfId="0" applyFont="1" applyFill="1" applyBorder="1" applyAlignment="1">
      <alignment vertical="center"/>
    </xf>
    <xf numFmtId="0" fontId="15" fillId="14" borderId="4" xfId="0" applyFont="1" applyFill="1" applyBorder="1" applyAlignment="1">
      <alignment horizontal="right" vertical="center"/>
    </xf>
    <xf numFmtId="0" fontId="11" fillId="15" borderId="4" xfId="0" applyFont="1" applyFill="1" applyBorder="1" applyAlignment="1">
      <alignment horizontal="center" vertical="center"/>
    </xf>
    <xf numFmtId="49" fontId="11" fillId="15" borderId="4" xfId="0" applyNumberFormat="1" applyFont="1" applyFill="1" applyBorder="1" applyAlignment="1">
      <alignment horizontal="left" vertical="center" wrapText="1"/>
    </xf>
    <xf numFmtId="3" fontId="11" fillId="15" borderId="4" xfId="0" applyNumberFormat="1" applyFont="1" applyFill="1" applyBorder="1" applyAlignment="1">
      <alignment horizontal="right" vertical="center"/>
    </xf>
    <xf numFmtId="3" fontId="9" fillId="14" borderId="4" xfId="0" applyNumberFormat="1" applyFont="1" applyFill="1" applyBorder="1" applyAlignment="1">
      <alignment vertical="center"/>
    </xf>
    <xf numFmtId="0" fontId="15" fillId="16" borderId="4" xfId="0" applyFont="1" applyFill="1" applyBorder="1" applyAlignment="1">
      <alignment vertical="center"/>
    </xf>
    <xf numFmtId="0" fontId="15" fillId="16" borderId="4" xfId="0" applyFont="1" applyFill="1" applyBorder="1" applyAlignment="1">
      <alignment horizontal="right" vertical="center"/>
    </xf>
    <xf numFmtId="0" fontId="11" fillId="17" borderId="4" xfId="0" applyFont="1" applyFill="1" applyBorder="1" applyAlignment="1">
      <alignment horizontal="center" vertical="center"/>
    </xf>
    <xf numFmtId="49" fontId="11" fillId="17" borderId="4" xfId="0" applyNumberFormat="1" applyFont="1" applyFill="1" applyBorder="1" applyAlignment="1">
      <alignment horizontal="left" vertical="center" wrapText="1"/>
    </xf>
    <xf numFmtId="3" fontId="11" fillId="17" borderId="4" xfId="0" applyNumberFormat="1" applyFont="1" applyFill="1" applyBorder="1" applyAlignment="1">
      <alignment horizontal="right" vertical="center"/>
    </xf>
    <xf numFmtId="3" fontId="9" fillId="16" borderId="4" xfId="0" applyNumberFormat="1" applyFont="1" applyFill="1" applyBorder="1" applyAlignment="1">
      <alignment vertical="center"/>
    </xf>
    <xf numFmtId="0" fontId="24" fillId="16" borderId="4" xfId="0" applyFont="1" applyFill="1" applyBorder="1" applyAlignment="1">
      <alignment vertical="center"/>
    </xf>
    <xf numFmtId="0" fontId="24" fillId="17" borderId="4" xfId="0" applyFont="1" applyFill="1" applyBorder="1" applyAlignment="1">
      <alignment horizontal="center" vertical="center"/>
    </xf>
    <xf numFmtId="49" fontId="24" fillId="17" borderId="4" xfId="0" applyNumberFormat="1" applyFont="1" applyFill="1" applyBorder="1" applyAlignment="1">
      <alignment horizontal="right" vertical="center"/>
    </xf>
    <xf numFmtId="49" fontId="24" fillId="17" borderId="4" xfId="0" applyNumberFormat="1" applyFont="1" applyFill="1" applyBorder="1" applyAlignment="1">
      <alignment vertical="center"/>
    </xf>
    <xf numFmtId="3" fontId="24" fillId="17" borderId="4" xfId="0" applyNumberFormat="1" applyFont="1" applyFill="1" applyBorder="1" applyAlignment="1">
      <alignment horizontal="right" vertical="center" wrapText="1"/>
    </xf>
    <xf numFmtId="3" fontId="23" fillId="16" borderId="4" xfId="0" applyNumberFormat="1" applyFont="1" applyFill="1" applyBorder="1" applyAlignment="1">
      <alignment horizontal="right" vertical="center"/>
    </xf>
    <xf numFmtId="0" fontId="24" fillId="18" borderId="4" xfId="0" applyFont="1" applyFill="1" applyBorder="1" applyAlignment="1">
      <alignment vertical="center"/>
    </xf>
    <xf numFmtId="0" fontId="24" fillId="19" borderId="4" xfId="0" applyFont="1" applyFill="1" applyBorder="1" applyAlignment="1">
      <alignment horizontal="center" vertical="center"/>
    </xf>
    <xf numFmtId="49" fontId="24" fillId="19" borderId="4" xfId="0" applyNumberFormat="1" applyFont="1" applyFill="1" applyBorder="1" applyAlignment="1">
      <alignment horizontal="right" vertical="center"/>
    </xf>
    <xf numFmtId="49" fontId="24" fillId="19" borderId="4" xfId="0" applyNumberFormat="1" applyFont="1" applyFill="1" applyBorder="1" applyAlignment="1">
      <alignment vertical="center"/>
    </xf>
    <xf numFmtId="3" fontId="24" fillId="19" borderId="4" xfId="0" applyNumberFormat="1" applyFont="1" applyFill="1" applyBorder="1" applyAlignment="1">
      <alignment horizontal="right" vertical="center" wrapText="1"/>
    </xf>
    <xf numFmtId="3" fontId="23" fillId="18" borderId="4" xfId="0" applyNumberFormat="1" applyFont="1" applyFill="1" applyBorder="1" applyAlignment="1">
      <alignment horizontal="right" vertical="center"/>
    </xf>
    <xf numFmtId="0" fontId="15" fillId="18" borderId="4" xfId="0" applyFont="1" applyFill="1" applyBorder="1" applyAlignment="1">
      <alignment vertical="center"/>
    </xf>
    <xf numFmtId="0" fontId="15" fillId="18" borderId="4" xfId="0" applyFont="1" applyFill="1" applyBorder="1" applyAlignment="1">
      <alignment horizontal="right" vertical="center"/>
    </xf>
    <xf numFmtId="0" fontId="11" fillId="19" borderId="4" xfId="0" applyFont="1" applyFill="1" applyBorder="1" applyAlignment="1">
      <alignment horizontal="center" vertical="center"/>
    </xf>
    <xf numFmtId="49" fontId="11" fillId="19" borderId="4" xfId="0" applyNumberFormat="1" applyFont="1" applyFill="1" applyBorder="1" applyAlignment="1">
      <alignment horizontal="left" vertical="center" wrapText="1"/>
    </xf>
    <xf numFmtId="3" fontId="11" fillId="19" borderId="4" xfId="0" applyNumberFormat="1" applyFont="1" applyFill="1" applyBorder="1" applyAlignment="1">
      <alignment horizontal="right" vertical="center"/>
    </xf>
    <xf numFmtId="3" fontId="9" fillId="18" borderId="4" xfId="0" applyNumberFormat="1" applyFont="1" applyFill="1" applyBorder="1" applyAlignment="1">
      <alignment vertical="center"/>
    </xf>
    <xf numFmtId="0" fontId="24" fillId="20" borderId="4" xfId="0" applyFont="1" applyFill="1" applyBorder="1" applyAlignment="1">
      <alignment vertical="center"/>
    </xf>
    <xf numFmtId="49" fontId="24" fillId="21" borderId="4" xfId="0" applyNumberFormat="1" applyFont="1" applyFill="1" applyBorder="1" applyAlignment="1">
      <alignment horizontal="right" vertical="center"/>
    </xf>
    <xf numFmtId="49" fontId="24" fillId="21" borderId="4" xfId="0" applyNumberFormat="1" applyFont="1" applyFill="1" applyBorder="1" applyAlignment="1">
      <alignment vertical="center"/>
    </xf>
    <xf numFmtId="3" fontId="24" fillId="21" borderId="4" xfId="0" applyNumberFormat="1" applyFont="1" applyFill="1" applyBorder="1" applyAlignment="1">
      <alignment horizontal="right" vertical="center"/>
    </xf>
    <xf numFmtId="3" fontId="24" fillId="20" borderId="4" xfId="0" applyNumberFormat="1" applyFont="1" applyFill="1" applyBorder="1" applyAlignment="1">
      <alignment horizontal="right" vertical="center"/>
    </xf>
    <xf numFmtId="0" fontId="15" fillId="20" borderId="4" xfId="0" applyFont="1" applyFill="1" applyBorder="1" applyAlignment="1">
      <alignment vertical="center"/>
    </xf>
    <xf numFmtId="0" fontId="15" fillId="20" borderId="4" xfId="0" applyFont="1" applyFill="1" applyBorder="1" applyAlignment="1">
      <alignment horizontal="right" vertical="center"/>
    </xf>
    <xf numFmtId="0" fontId="11" fillId="21" borderId="4" xfId="0" applyFont="1" applyFill="1" applyBorder="1" applyAlignment="1">
      <alignment horizontal="center" vertical="center"/>
    </xf>
    <xf numFmtId="49" fontId="11" fillId="21" borderId="4" xfId="0" applyNumberFormat="1" applyFont="1" applyFill="1" applyBorder="1" applyAlignment="1">
      <alignment horizontal="left" vertical="center" wrapText="1"/>
    </xf>
    <xf numFmtId="3" fontId="11" fillId="21" borderId="4" xfId="0" applyNumberFormat="1" applyFont="1" applyFill="1" applyBorder="1" applyAlignment="1">
      <alignment horizontal="right" vertical="center"/>
    </xf>
    <xf numFmtId="3" fontId="9" fillId="20" borderId="4" xfId="0" applyNumberFormat="1" applyFont="1" applyFill="1" applyBorder="1" applyAlignment="1">
      <alignment vertical="center"/>
    </xf>
    <xf numFmtId="3" fontId="35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49" fontId="35" fillId="2" borderId="4" xfId="0" applyNumberFormat="1" applyFont="1" applyFill="1" applyBorder="1" applyAlignment="1">
      <alignment horizontal="left" vertical="center"/>
    </xf>
    <xf numFmtId="0" fontId="35" fillId="2" borderId="4" xfId="0" applyFont="1" applyFill="1" applyBorder="1" applyAlignment="1">
      <alignment horizontal="right" vertical="center"/>
    </xf>
    <xf numFmtId="0" fontId="36" fillId="0" borderId="4" xfId="0" applyFont="1" applyBorder="1" applyAlignment="1">
      <alignment horizontal="right" vertical="center"/>
    </xf>
    <xf numFmtId="0" fontId="36" fillId="0" borderId="4" xfId="0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left" vertical="center" wrapText="1"/>
    </xf>
    <xf numFmtId="3" fontId="36" fillId="0" borderId="4" xfId="0" applyNumberFormat="1" applyFont="1" applyBorder="1" applyAlignment="1">
      <alignment horizontal="right" vertical="center"/>
    </xf>
    <xf numFmtId="0" fontId="24" fillId="0" borderId="4" xfId="0" applyFont="1" applyFill="1" applyBorder="1" applyAlignment="1">
      <alignment vertical="center"/>
    </xf>
    <xf numFmtId="49" fontId="34" fillId="0" borderId="4" xfId="0" applyNumberFormat="1" applyFont="1" applyFill="1" applyBorder="1" applyAlignment="1">
      <alignment horizontal="right" vertical="center"/>
    </xf>
    <xf numFmtId="49" fontId="34" fillId="8" borderId="4" xfId="0" applyNumberFormat="1" applyFont="1" applyFill="1" applyBorder="1" applyAlignment="1">
      <alignment horizontal="right" vertical="center"/>
    </xf>
    <xf numFmtId="49" fontId="34" fillId="2" borderId="4" xfId="0" applyNumberFormat="1" applyFont="1" applyFill="1" applyBorder="1" applyAlignment="1">
      <alignment vertical="center"/>
    </xf>
    <xf numFmtId="3" fontId="34" fillId="2" borderId="4" xfId="0" applyNumberFormat="1" applyFont="1" applyFill="1" applyBorder="1" applyAlignment="1">
      <alignment horizontal="right" vertical="center"/>
    </xf>
    <xf numFmtId="49" fontId="37" fillId="8" borderId="4" xfId="0" applyNumberFormat="1" applyFont="1" applyFill="1" applyBorder="1" applyAlignment="1">
      <alignment horizontal="right" vertical="center"/>
    </xf>
    <xf numFmtId="49" fontId="38" fillId="2" borderId="4" xfId="0" applyNumberFormat="1" applyFont="1" applyFill="1" applyBorder="1" applyAlignment="1">
      <alignment horizontal="right" vertical="center"/>
    </xf>
    <xf numFmtId="49" fontId="37" fillId="2" borderId="4" xfId="0" applyNumberFormat="1" applyFont="1" applyFill="1" applyBorder="1" applyAlignment="1">
      <alignment vertical="center"/>
    </xf>
    <xf numFmtId="3" fontId="38" fillId="2" borderId="4" xfId="0" applyNumberFormat="1" applyFont="1" applyFill="1" applyBorder="1" applyAlignment="1">
      <alignment horizontal="right" vertical="center"/>
    </xf>
    <xf numFmtId="3" fontId="37" fillId="2" borderId="4" xfId="0" applyNumberFormat="1" applyFont="1" applyFill="1" applyBorder="1" applyAlignment="1">
      <alignment horizontal="right" vertical="center"/>
    </xf>
    <xf numFmtId="49" fontId="37" fillId="2" borderId="4" xfId="0" applyNumberFormat="1" applyFont="1" applyFill="1" applyBorder="1" applyAlignment="1">
      <alignment horizontal="right" vertical="center"/>
    </xf>
    <xf numFmtId="3" fontId="35" fillId="0" borderId="4" xfId="0" applyNumberFormat="1" applyFont="1" applyBorder="1" applyAlignment="1">
      <alignment horizontal="right" vertical="center"/>
    </xf>
    <xf numFmtId="0" fontId="34" fillId="0" borderId="4" xfId="0" applyFont="1" applyFill="1" applyBorder="1" applyAlignment="1">
      <alignment horizontal="center" vertical="center"/>
    </xf>
    <xf numFmtId="49" fontId="34" fillId="0" borderId="4" xfId="0" applyNumberFormat="1" applyFont="1" applyFill="1" applyBorder="1" applyAlignment="1">
      <alignment vertical="center"/>
    </xf>
    <xf numFmtId="3" fontId="34" fillId="0" borderId="4" xfId="0" applyNumberFormat="1" applyFont="1" applyFill="1" applyBorder="1" applyAlignment="1">
      <alignment horizontal="right" vertical="center" wrapText="1"/>
    </xf>
    <xf numFmtId="3" fontId="39" fillId="0" borderId="4" xfId="0" applyNumberFormat="1" applyFont="1" applyFill="1" applyBorder="1" applyAlignment="1">
      <alignment horizontal="right" vertical="center"/>
    </xf>
    <xf numFmtId="49" fontId="35" fillId="2" borderId="4" xfId="0" applyNumberFormat="1" applyFont="1" applyFill="1" applyBorder="1" applyAlignment="1">
      <alignment horizontal="right" vertical="center"/>
    </xf>
    <xf numFmtId="0" fontId="40" fillId="0" borderId="4" xfId="0" applyFont="1" applyBorder="1" applyAlignment="1">
      <alignment vertical="center"/>
    </xf>
    <xf numFmtId="3" fontId="35" fillId="2" borderId="4" xfId="0" applyNumberFormat="1" applyFont="1" applyFill="1" applyBorder="1" applyAlignment="1">
      <alignment vertical="center"/>
    </xf>
    <xf numFmtId="0" fontId="37" fillId="0" borderId="4" xfId="0" applyFont="1" applyFill="1" applyBorder="1" applyAlignment="1">
      <alignment horizontal="center" vertical="center"/>
    </xf>
    <xf numFmtId="49" fontId="37" fillId="0" borderId="4" xfId="0" applyNumberFormat="1" applyFont="1" applyFill="1" applyBorder="1" applyAlignment="1">
      <alignment horizontal="right" vertical="center"/>
    </xf>
    <xf numFmtId="49" fontId="37" fillId="0" borderId="4" xfId="0" applyNumberFormat="1" applyFont="1" applyFill="1" applyBorder="1" applyAlignment="1">
      <alignment vertical="center"/>
    </xf>
    <xf numFmtId="3" fontId="37" fillId="0" borderId="4" xfId="0" applyNumberFormat="1" applyFont="1" applyFill="1" applyBorder="1" applyAlignment="1">
      <alignment horizontal="right" vertical="center" wrapText="1"/>
    </xf>
    <xf numFmtId="3" fontId="41" fillId="0" borderId="4" xfId="0" applyNumberFormat="1" applyFont="1" applyFill="1" applyBorder="1" applyAlignment="1">
      <alignment horizontal="right" vertical="center"/>
    </xf>
    <xf numFmtId="3" fontId="42" fillId="0" borderId="4" xfId="0" applyNumberFormat="1" applyFont="1" applyBorder="1" applyAlignment="1">
      <alignment horizontal="right" vertical="center"/>
    </xf>
    <xf numFmtId="3" fontId="43" fillId="0" borderId="4" xfId="0" applyNumberFormat="1" applyFont="1" applyBorder="1" applyAlignment="1">
      <alignment horizontal="right" vertical="center"/>
    </xf>
    <xf numFmtId="49" fontId="35" fillId="9" borderId="4" xfId="0" applyNumberFormat="1" applyFont="1" applyFill="1" applyBorder="1" applyAlignment="1">
      <alignment horizontal="right" vertical="center"/>
    </xf>
    <xf numFmtId="0" fontId="40" fillId="5" borderId="4" xfId="0" applyFont="1" applyFill="1" applyBorder="1" applyAlignment="1">
      <alignment vertical="center"/>
    </xf>
    <xf numFmtId="49" fontId="35" fillId="9" borderId="4" xfId="0" applyNumberFormat="1" applyFont="1" applyFill="1" applyBorder="1" applyAlignment="1">
      <alignment horizontal="left" vertical="center" wrapText="1"/>
    </xf>
    <xf numFmtId="3" fontId="35" fillId="9" borderId="4" xfId="0" applyNumberFormat="1" applyFont="1" applyFill="1" applyBorder="1" applyAlignment="1">
      <alignment vertical="center"/>
    </xf>
    <xf numFmtId="3" fontId="42" fillId="5" borderId="4" xfId="0" applyNumberFormat="1" applyFont="1" applyFill="1" applyBorder="1" applyAlignment="1">
      <alignment horizontal="right" vertical="center"/>
    </xf>
    <xf numFmtId="0" fontId="24" fillId="5" borderId="4" xfId="0" applyFont="1" applyFill="1" applyBorder="1" applyAlignment="1">
      <alignment vertical="center"/>
    </xf>
    <xf numFmtId="0" fontId="34" fillId="5" borderId="4" xfId="0" applyFont="1" applyFill="1" applyBorder="1" applyAlignment="1">
      <alignment horizontal="left" vertical="center" indent="3"/>
    </xf>
    <xf numFmtId="49" fontId="34" fillId="5" borderId="4" xfId="0" applyNumberFormat="1" applyFont="1" applyFill="1" applyBorder="1" applyAlignment="1">
      <alignment horizontal="right" vertical="center"/>
    </xf>
    <xf numFmtId="49" fontId="34" fillId="5" borderId="4" xfId="0" applyNumberFormat="1" applyFont="1" applyFill="1" applyBorder="1" applyAlignment="1">
      <alignment vertical="center"/>
    </xf>
    <xf numFmtId="3" fontId="34" fillId="5" borderId="4" xfId="0" applyNumberFormat="1" applyFont="1" applyFill="1" applyBorder="1" applyAlignment="1">
      <alignment horizontal="right" vertical="center" wrapText="1"/>
    </xf>
    <xf numFmtId="3" fontId="39" fillId="5" borderId="4" xfId="0" applyNumberFormat="1" applyFont="1" applyFill="1" applyBorder="1" applyAlignment="1">
      <alignment horizontal="right" vertical="center"/>
    </xf>
    <xf numFmtId="3" fontId="44" fillId="2" borderId="4" xfId="0" applyNumberFormat="1" applyFont="1" applyFill="1" applyBorder="1" applyAlignment="1">
      <alignment horizontal="right" vertical="center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horizontal="center" vertical="center"/>
    </xf>
    <xf numFmtId="49" fontId="46" fillId="0" borderId="4" xfId="0" applyNumberFormat="1" applyFont="1" applyFill="1" applyBorder="1" applyAlignment="1">
      <alignment horizontal="left" vertical="center" wrapText="1"/>
    </xf>
    <xf numFmtId="3" fontId="46" fillId="0" borderId="4" xfId="0" applyNumberFormat="1" applyFont="1" applyFill="1" applyBorder="1" applyAlignment="1">
      <alignment horizontal="right" vertical="center"/>
    </xf>
    <xf numFmtId="3" fontId="36" fillId="0" borderId="4" xfId="0" applyNumberFormat="1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left" vertical="center" wrapText="1"/>
    </xf>
    <xf numFmtId="3" fontId="11" fillId="0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vertical="center"/>
    </xf>
    <xf numFmtId="0" fontId="45" fillId="22" borderId="4" xfId="0" applyFont="1" applyFill="1" applyBorder="1" applyAlignment="1">
      <alignment vertical="center"/>
    </xf>
    <xf numFmtId="0" fontId="42" fillId="22" borderId="4" xfId="0" applyFont="1" applyFill="1" applyBorder="1" applyAlignment="1">
      <alignment horizontal="center" vertical="center"/>
    </xf>
    <xf numFmtId="49" fontId="42" fillId="22" borderId="4" xfId="0" applyNumberFormat="1" applyFont="1" applyFill="1" applyBorder="1" applyAlignment="1">
      <alignment horizontal="left" vertical="center" wrapText="1"/>
    </xf>
    <xf numFmtId="3" fontId="42" fillId="22" borderId="4" xfId="0" applyNumberFormat="1" applyFont="1" applyFill="1" applyBorder="1" applyAlignment="1">
      <alignment horizontal="right" vertical="center"/>
    </xf>
    <xf numFmtId="3" fontId="35" fillId="22" borderId="4" xfId="0" applyNumberFormat="1" applyFont="1" applyFill="1" applyBorder="1" applyAlignment="1">
      <alignment vertical="center"/>
    </xf>
    <xf numFmtId="49" fontId="35" fillId="0" borderId="4" xfId="0" applyNumberFormat="1" applyFont="1" applyBorder="1" applyAlignment="1">
      <alignment horizontal="right" vertical="center"/>
    </xf>
    <xf numFmtId="0" fontId="35" fillId="0" borderId="4" xfId="0" applyFont="1" applyBorder="1" applyAlignment="1">
      <alignment vertical="center"/>
    </xf>
    <xf numFmtId="3" fontId="35" fillId="2" borderId="4" xfId="0" applyNumberFormat="1" applyFont="1" applyFill="1" applyBorder="1" applyAlignment="1">
      <alignment horizontal="right" vertical="center" wrapText="1"/>
    </xf>
    <xf numFmtId="0" fontId="35" fillId="0" borderId="4" xfId="0" applyFont="1" applyBorder="1" applyAlignment="1">
      <alignment vertical="center" wrapText="1"/>
    </xf>
    <xf numFmtId="0" fontId="9" fillId="0" borderId="4" xfId="0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3" fontId="47" fillId="5" borderId="4" xfId="0" applyNumberFormat="1" applyFont="1" applyFill="1" applyBorder="1" applyAlignment="1">
      <alignment horizontal="right" vertical="center"/>
    </xf>
    <xf numFmtId="0" fontId="9" fillId="23" borderId="4" xfId="0" applyFont="1" applyFill="1" applyBorder="1" applyAlignment="1">
      <alignment vertical="center"/>
    </xf>
    <xf numFmtId="49" fontId="35" fillId="24" borderId="4" xfId="0" applyNumberFormat="1" applyFont="1" applyFill="1" applyBorder="1" applyAlignment="1">
      <alignment horizontal="right" vertical="center"/>
    </xf>
    <xf numFmtId="0" fontId="40" fillId="23" borderId="4" xfId="0" applyFont="1" applyFill="1" applyBorder="1" applyAlignment="1">
      <alignment vertical="center"/>
    </xf>
    <xf numFmtId="49" fontId="35" fillId="24" borderId="4" xfId="0" applyNumberFormat="1" applyFont="1" applyFill="1" applyBorder="1" applyAlignment="1">
      <alignment horizontal="left" vertical="center" wrapText="1"/>
    </xf>
    <xf numFmtId="3" fontId="35" fillId="24" borderId="4" xfId="0" applyNumberFormat="1" applyFont="1" applyFill="1" applyBorder="1" applyAlignment="1">
      <alignment vertical="center"/>
    </xf>
    <xf numFmtId="3" fontId="42" fillId="23" borderId="4" xfId="0" applyNumberFormat="1" applyFont="1" applyFill="1" applyBorder="1" applyAlignment="1">
      <alignment horizontal="right" vertical="center"/>
    </xf>
    <xf numFmtId="0" fontId="24" fillId="25" borderId="4" xfId="0" applyFont="1" applyFill="1" applyBorder="1" applyAlignment="1">
      <alignment vertical="center"/>
    </xf>
    <xf numFmtId="0" fontId="24" fillId="26" borderId="4" xfId="0" applyFont="1" applyFill="1" applyBorder="1" applyAlignment="1">
      <alignment horizontal="center" vertical="center"/>
    </xf>
    <xf numFmtId="49" fontId="24" fillId="26" borderId="4" xfId="0" applyNumberFormat="1" applyFont="1" applyFill="1" applyBorder="1" applyAlignment="1">
      <alignment horizontal="right" vertical="center"/>
    </xf>
    <xf numFmtId="49" fontId="24" fillId="26" borderId="4" xfId="0" applyNumberFormat="1" applyFont="1" applyFill="1" applyBorder="1" applyAlignment="1">
      <alignment vertical="center"/>
    </xf>
    <xf numFmtId="3" fontId="24" fillId="26" borderId="4" xfId="0" applyNumberFormat="1" applyFont="1" applyFill="1" applyBorder="1" applyAlignment="1">
      <alignment horizontal="right" vertical="center" wrapText="1"/>
    </xf>
    <xf numFmtId="3" fontId="24" fillId="25" borderId="4" xfId="0" applyNumberFormat="1" applyFont="1" applyFill="1" applyBorder="1" applyAlignment="1">
      <alignment horizontal="right" vertical="center"/>
    </xf>
    <xf numFmtId="0" fontId="24" fillId="27" borderId="4" xfId="0" applyFont="1" applyFill="1" applyBorder="1" applyAlignment="1">
      <alignment vertical="center"/>
    </xf>
    <xf numFmtId="49" fontId="24" fillId="28" borderId="4" xfId="0" applyNumberFormat="1" applyFont="1" applyFill="1" applyBorder="1" applyAlignment="1">
      <alignment horizontal="right" vertical="center"/>
    </xf>
    <xf numFmtId="49" fontId="24" fillId="28" borderId="4" xfId="0" applyNumberFormat="1" applyFont="1" applyFill="1" applyBorder="1" applyAlignment="1">
      <alignment vertical="center"/>
    </xf>
    <xf numFmtId="3" fontId="24" fillId="28" borderId="4" xfId="0" applyNumberFormat="1" applyFont="1" applyFill="1" applyBorder="1" applyAlignment="1">
      <alignment horizontal="right" vertical="center"/>
    </xf>
    <xf numFmtId="3" fontId="24" fillId="27" borderId="4" xfId="0" applyNumberFormat="1" applyFont="1" applyFill="1" applyBorder="1" applyAlignment="1">
      <alignment horizontal="right" vertical="center"/>
    </xf>
    <xf numFmtId="0" fontId="24" fillId="22" borderId="4" xfId="0" applyFont="1" applyFill="1" applyBorder="1" applyAlignment="1">
      <alignment vertical="center"/>
    </xf>
    <xf numFmtId="0" fontId="24" fillId="29" borderId="4" xfId="0" applyFont="1" applyFill="1" applyBorder="1" applyAlignment="1">
      <alignment horizontal="center" vertical="center"/>
    </xf>
    <xf numFmtId="49" fontId="24" fillId="29" borderId="4" xfId="0" applyNumberFormat="1" applyFont="1" applyFill="1" applyBorder="1" applyAlignment="1">
      <alignment horizontal="right" vertical="center"/>
    </xf>
    <xf numFmtId="49" fontId="24" fillId="29" borderId="4" xfId="0" applyNumberFormat="1" applyFont="1" applyFill="1" applyBorder="1" applyAlignment="1">
      <alignment vertical="center"/>
    </xf>
    <xf numFmtId="3" fontId="24" fillId="29" borderId="4" xfId="0" applyNumberFormat="1" applyFont="1" applyFill="1" applyBorder="1" applyAlignment="1">
      <alignment horizontal="right" vertical="center" wrapText="1"/>
    </xf>
    <xf numFmtId="3" fontId="24" fillId="22" borderId="4" xfId="0" applyNumberFormat="1" applyFont="1" applyFill="1" applyBorder="1" applyAlignment="1">
      <alignment horizontal="right" vertical="center"/>
    </xf>
    <xf numFmtId="0" fontId="34" fillId="8" borderId="4" xfId="0" applyFont="1" applyFill="1" applyBorder="1" applyAlignment="1">
      <alignment horizontal="center" vertical="center"/>
    </xf>
    <xf numFmtId="3" fontId="34" fillId="8" borderId="4" xfId="0" applyNumberFormat="1" applyFont="1" applyFill="1" applyBorder="1" applyAlignment="1">
      <alignment horizontal="right" vertical="center" wrapText="1"/>
    </xf>
    <xf numFmtId="3" fontId="34" fillId="4" borderId="4" xfId="0" applyNumberFormat="1" applyFont="1" applyFill="1" applyBorder="1" applyAlignment="1">
      <alignment horizontal="right" vertical="center"/>
    </xf>
    <xf numFmtId="49" fontId="35" fillId="8" borderId="4" xfId="0" applyNumberFormat="1" applyFont="1" applyFill="1" applyBorder="1" applyAlignment="1">
      <alignment horizontal="right" vertical="center"/>
    </xf>
    <xf numFmtId="3" fontId="35" fillId="2" borderId="4" xfId="0" applyNumberFormat="1" applyFont="1" applyFill="1" applyBorder="1" applyAlignment="1">
      <alignment horizontal="right" vertical="center"/>
    </xf>
    <xf numFmtId="3" fontId="35" fillId="4" borderId="4" xfId="0" applyNumberFormat="1" applyFont="1" applyFill="1" applyBorder="1" applyAlignment="1">
      <alignment horizontal="right" vertical="center"/>
    </xf>
    <xf numFmtId="3" fontId="42" fillId="4" borderId="4" xfId="0" applyNumberFormat="1" applyFont="1" applyFill="1" applyBorder="1" applyAlignment="1">
      <alignment horizontal="right" vertical="center"/>
    </xf>
    <xf numFmtId="3" fontId="47" fillId="4" borderId="4" xfId="0" applyNumberFormat="1" applyFont="1" applyFill="1" applyBorder="1" applyAlignment="1">
      <alignment horizontal="right" vertical="center"/>
    </xf>
    <xf numFmtId="3" fontId="34" fillId="0" borderId="4" xfId="0" applyNumberFormat="1" applyFont="1" applyBorder="1" applyAlignment="1">
      <alignment horizontal="right" vertical="center"/>
    </xf>
    <xf numFmtId="3" fontId="39" fillId="0" borderId="4" xfId="0" applyNumberFormat="1" applyFont="1" applyBorder="1" applyAlignment="1">
      <alignment horizontal="right" vertical="center"/>
    </xf>
    <xf numFmtId="3" fontId="47" fillId="0" borderId="4" xfId="0" applyNumberFormat="1" applyFont="1" applyBorder="1" applyAlignment="1">
      <alignment horizontal="right" vertical="center"/>
    </xf>
    <xf numFmtId="3" fontId="47" fillId="23" borderId="4" xfId="0" applyNumberFormat="1" applyFont="1" applyFill="1" applyBorder="1" applyAlignment="1">
      <alignment horizontal="right" vertical="center"/>
    </xf>
    <xf numFmtId="3" fontId="31" fillId="4" borderId="12" xfId="1" applyNumberFormat="1" applyFont="1" applyFill="1" applyBorder="1" applyAlignment="1">
      <alignment horizontal="right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8" fillId="6" borderId="2" xfId="1" applyFont="1" applyFill="1" applyBorder="1" applyAlignment="1">
      <alignment horizontal="left" vertical="center" wrapText="1"/>
    </xf>
    <xf numFmtId="0" fontId="8" fillId="6" borderId="3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/>
    </xf>
    <xf numFmtId="3" fontId="12" fillId="8" borderId="17" xfId="0" applyNumberFormat="1" applyFont="1" applyFill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center" vertical="center"/>
    </xf>
    <xf numFmtId="3" fontId="12" fillId="8" borderId="18" xfId="0" applyNumberFormat="1" applyFont="1" applyFill="1" applyBorder="1" applyAlignment="1">
      <alignment horizontal="center" vertical="center"/>
    </xf>
    <xf numFmtId="3" fontId="21" fillId="8" borderId="19" xfId="0" applyNumberFormat="1" applyFont="1" applyFill="1" applyBorder="1" applyAlignment="1">
      <alignment horizontal="center" vertical="center" wrapText="1"/>
    </xf>
    <xf numFmtId="3" fontId="21" fillId="8" borderId="20" xfId="0" applyNumberFormat="1" applyFont="1" applyFill="1" applyBorder="1" applyAlignment="1">
      <alignment horizontal="center" vertical="center" wrapText="1"/>
    </xf>
    <xf numFmtId="3" fontId="21" fillId="8" borderId="21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 wrapText="1"/>
    </xf>
    <xf numFmtId="3" fontId="8" fillId="8" borderId="16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16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</cellXfs>
  <cellStyles count="8">
    <cellStyle name="Normal" xfId="0" builtinId="0" customBuiltin="1"/>
    <cellStyle name="Normalno 2" xfId="1"/>
    <cellStyle name="Normalno 2 2" xfId="4"/>
    <cellStyle name="Normalno 3" xfId="3"/>
    <cellStyle name="Normalno 3 2" xfId="2"/>
    <cellStyle name="Normalno 3 3" xfId="5"/>
    <cellStyle name="Normalno 4" xfId="6"/>
    <cellStyle name="Obično_List10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J22" sqref="J22"/>
    </sheetView>
  </sheetViews>
  <sheetFormatPr defaultColWidth="8.85546875" defaultRowHeight="15.75" x14ac:dyDescent="0.25"/>
  <cols>
    <col min="1" max="4" width="8.85546875" style="26" customWidth="1"/>
    <col min="5" max="5" width="22.85546875" style="26" customWidth="1"/>
    <col min="6" max="7" width="16.5703125" style="26" hidden="1" customWidth="1"/>
    <col min="8" max="10" width="15.28515625" style="26" customWidth="1"/>
    <col min="11" max="11" width="8.85546875" style="26" customWidth="1"/>
    <col min="12" max="12" width="16.85546875" style="26" customWidth="1"/>
    <col min="13" max="13" width="11.7109375" style="26" bestFit="1" customWidth="1"/>
    <col min="14" max="16" width="12.7109375" style="26" bestFit="1" customWidth="1"/>
    <col min="17" max="17" width="8.85546875" style="26" customWidth="1"/>
    <col min="18" max="16384" width="8.85546875" style="26"/>
  </cols>
  <sheetData>
    <row r="1" spans="1:16" ht="40.5" customHeight="1" x14ac:dyDescent="0.25">
      <c r="A1" s="348" t="s">
        <v>74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6" ht="24" customHeight="1" x14ac:dyDescent="0.25">
      <c r="A2" s="349" t="s">
        <v>25</v>
      </c>
      <c r="B2" s="349"/>
      <c r="C2" s="349"/>
      <c r="D2" s="349"/>
      <c r="E2" s="349"/>
      <c r="F2" s="349"/>
      <c r="G2" s="349"/>
      <c r="H2" s="349"/>
      <c r="I2" s="349"/>
      <c r="J2" s="349"/>
    </row>
    <row r="3" spans="1:16" ht="47.25" x14ac:dyDescent="0.25">
      <c r="A3" s="350" t="s">
        <v>0</v>
      </c>
      <c r="B3" s="350"/>
      <c r="C3" s="350"/>
      <c r="D3" s="350"/>
      <c r="E3" s="350"/>
      <c r="F3" s="28" t="s">
        <v>22</v>
      </c>
      <c r="G3" s="28" t="s">
        <v>23</v>
      </c>
      <c r="H3" s="28" t="s">
        <v>75</v>
      </c>
      <c r="I3" s="28" t="s">
        <v>76</v>
      </c>
      <c r="J3" s="28" t="s">
        <v>77</v>
      </c>
    </row>
    <row r="4" spans="1:16" ht="28.15" customHeight="1" x14ac:dyDescent="0.25">
      <c r="A4" s="351" t="s">
        <v>1</v>
      </c>
      <c r="B4" s="351"/>
      <c r="C4" s="351"/>
      <c r="D4" s="351"/>
      <c r="E4" s="351"/>
      <c r="F4" s="29" t="e">
        <f>SUM(F5:F6)</f>
        <v>#REF!</v>
      </c>
      <c r="G4" s="29" t="e">
        <f>SUM(G5:G6)</f>
        <v>#REF!</v>
      </c>
      <c r="H4" s="29">
        <f t="shared" ref="H4:J4" si="0">SUM(H5:H6)</f>
        <v>691037</v>
      </c>
      <c r="I4" s="29">
        <f t="shared" si="0"/>
        <v>1523321</v>
      </c>
      <c r="J4" s="29">
        <f t="shared" si="0"/>
        <v>767681</v>
      </c>
      <c r="L4" s="30"/>
    </row>
    <row r="5" spans="1:16" ht="28.15" customHeight="1" x14ac:dyDescent="0.25">
      <c r="A5" s="341" t="s">
        <v>2</v>
      </c>
      <c r="B5" s="341"/>
      <c r="C5" s="341"/>
      <c r="D5" s="341"/>
      <c r="E5" s="341"/>
      <c r="F5" s="31" t="e">
        <f>SUM('RAČUN PRIHODA I RASHODA'!#REF!)</f>
        <v>#REF!</v>
      </c>
      <c r="G5" s="31" t="e">
        <f>SUM('RAČUN PRIHODA I RASHODA'!#REF!)</f>
        <v>#REF!</v>
      </c>
      <c r="H5" s="31">
        <v>691037</v>
      </c>
      <c r="I5" s="31">
        <v>1523321</v>
      </c>
      <c r="J5" s="31">
        <v>767681</v>
      </c>
      <c r="L5" s="32"/>
      <c r="M5" s="32"/>
      <c r="N5" s="32"/>
      <c r="O5" s="32"/>
    </row>
    <row r="6" spans="1:16" ht="28.15" customHeight="1" x14ac:dyDescent="0.25">
      <c r="A6" s="352" t="s">
        <v>3</v>
      </c>
      <c r="B6" s="352"/>
      <c r="C6" s="352"/>
      <c r="D6" s="352"/>
      <c r="E6" s="352"/>
      <c r="F6" s="33" t="e">
        <f>SUM('RAČUN PRIHODA I RASHODA'!#REF!)</f>
        <v>#REF!</v>
      </c>
      <c r="G6" s="33" t="e">
        <f>SUM('RAČUN PRIHODA I RASHODA'!#REF!)</f>
        <v>#REF!</v>
      </c>
      <c r="H6" s="33"/>
      <c r="I6" s="33"/>
      <c r="J6" s="33"/>
    </row>
    <row r="7" spans="1:16" ht="28.15" customHeight="1" x14ac:dyDescent="0.25">
      <c r="A7" s="353" t="s">
        <v>4</v>
      </c>
      <c r="B7" s="353"/>
      <c r="C7" s="353"/>
      <c r="D7" s="353"/>
      <c r="E7" s="353"/>
      <c r="F7" s="34" t="e">
        <f t="shared" ref="F7:G7" si="1">SUM(F8:F9)</f>
        <v>#REF!</v>
      </c>
      <c r="G7" s="34" t="e">
        <f t="shared" si="1"/>
        <v>#REF!</v>
      </c>
      <c r="H7" s="34">
        <f>SUM(H8:H9)</f>
        <v>688615</v>
      </c>
      <c r="I7" s="34">
        <f>SUM(I8:I9)</f>
        <v>1540885</v>
      </c>
      <c r="J7" s="34">
        <f>SUM(J8:J9)</f>
        <v>779142</v>
      </c>
    </row>
    <row r="8" spans="1:16" ht="28.15" customHeight="1" x14ac:dyDescent="0.25">
      <c r="A8" s="341" t="s">
        <v>5</v>
      </c>
      <c r="B8" s="341"/>
      <c r="C8" s="341"/>
      <c r="D8" s="341"/>
      <c r="E8" s="341"/>
      <c r="F8" s="31" t="e">
        <f>SUM('RAČUN PRIHODA I RASHODA'!#REF!)</f>
        <v>#REF!</v>
      </c>
      <c r="G8" s="31" t="e">
        <f>SUM('RAČUN PRIHODA I RASHODA'!#REF!)</f>
        <v>#REF!</v>
      </c>
      <c r="H8" s="31">
        <v>688615</v>
      </c>
      <c r="I8" s="31">
        <v>1523317</v>
      </c>
      <c r="J8" s="31">
        <v>778093</v>
      </c>
      <c r="L8" s="32"/>
      <c r="M8" s="32"/>
      <c r="N8" s="30"/>
      <c r="O8" s="30"/>
      <c r="P8" s="30"/>
    </row>
    <row r="9" spans="1:16" ht="28.15" customHeight="1" x14ac:dyDescent="0.25">
      <c r="A9" s="352" t="s">
        <v>6</v>
      </c>
      <c r="B9" s="352"/>
      <c r="C9" s="352"/>
      <c r="D9" s="352"/>
      <c r="E9" s="352"/>
      <c r="F9" s="33" t="e">
        <f>SUM('RAČUN PRIHODA I RASHODA'!#REF!)</f>
        <v>#REF!</v>
      </c>
      <c r="G9" s="33" t="e">
        <f>SUM('RAČUN PRIHODA I RASHODA'!#REF!)</f>
        <v>#REF!</v>
      </c>
      <c r="H9" s="33"/>
      <c r="I9" s="33">
        <v>17568</v>
      </c>
      <c r="J9" s="33">
        <v>1049</v>
      </c>
      <c r="N9" s="30"/>
      <c r="O9" s="30"/>
      <c r="P9" s="30"/>
    </row>
    <row r="10" spans="1:16" ht="28.15" customHeight="1" x14ac:dyDescent="0.25">
      <c r="A10" s="354" t="s">
        <v>7</v>
      </c>
      <c r="B10" s="354"/>
      <c r="C10" s="354"/>
      <c r="D10" s="354"/>
      <c r="E10" s="354"/>
      <c r="F10" s="35" t="e">
        <f>SUM(F4-F7)</f>
        <v>#REF!</v>
      </c>
      <c r="G10" s="35" t="e">
        <f>SUM(G4-G7)</f>
        <v>#REF!</v>
      </c>
      <c r="H10" s="35">
        <f>SUM(H4-H7)</f>
        <v>2422</v>
      </c>
      <c r="I10" s="35">
        <f>SUM(I4-I7)</f>
        <v>-17564</v>
      </c>
      <c r="J10" s="35">
        <f>SUM(J4-J7)</f>
        <v>-11461</v>
      </c>
      <c r="N10" s="30"/>
      <c r="O10" s="30"/>
      <c r="P10" s="30"/>
    </row>
    <row r="11" spans="1:16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5"/>
      <c r="L11" s="25"/>
      <c r="M11" s="25"/>
      <c r="N11" s="25"/>
      <c r="O11" s="25"/>
      <c r="P11" s="30"/>
    </row>
    <row r="12" spans="1:16" ht="21.75" customHeight="1" x14ac:dyDescent="0.25">
      <c r="A12" s="349" t="s">
        <v>26</v>
      </c>
      <c r="B12" s="349"/>
      <c r="C12" s="349"/>
      <c r="D12" s="349"/>
      <c r="E12" s="349"/>
      <c r="F12" s="349"/>
      <c r="G12" s="349"/>
      <c r="H12" s="349"/>
      <c r="I12" s="349"/>
      <c r="J12" s="349"/>
      <c r="K12" s="25"/>
      <c r="L12" s="25"/>
      <c r="M12" s="25"/>
      <c r="N12" s="25"/>
      <c r="O12" s="25"/>
      <c r="P12" s="30"/>
    </row>
    <row r="13" spans="1:16" ht="47.25" x14ac:dyDescent="0.25">
      <c r="A13" s="338" t="s">
        <v>9</v>
      </c>
      <c r="B13" s="339"/>
      <c r="C13" s="339"/>
      <c r="D13" s="339"/>
      <c r="E13" s="339"/>
      <c r="F13" s="28" t="s">
        <v>22</v>
      </c>
      <c r="G13" s="28" t="s">
        <v>23</v>
      </c>
      <c r="H13" s="28" t="s">
        <v>75</v>
      </c>
      <c r="I13" s="28" t="s">
        <v>76</v>
      </c>
      <c r="J13" s="28" t="s">
        <v>77</v>
      </c>
    </row>
    <row r="14" spans="1:16" ht="25.9" customHeight="1" x14ac:dyDescent="0.25">
      <c r="A14" s="340" t="s">
        <v>10</v>
      </c>
      <c r="B14" s="341"/>
      <c r="C14" s="341"/>
      <c r="D14" s="341"/>
      <c r="E14" s="341"/>
      <c r="F14" s="36">
        <v>0</v>
      </c>
      <c r="G14" s="36">
        <v>0</v>
      </c>
      <c r="H14" s="37"/>
      <c r="I14" s="36"/>
      <c r="J14" s="38"/>
    </row>
    <row r="15" spans="1:16" ht="25.9" customHeight="1" x14ac:dyDescent="0.25">
      <c r="A15" s="340" t="s">
        <v>11</v>
      </c>
      <c r="B15" s="341"/>
      <c r="C15" s="341"/>
      <c r="D15" s="341"/>
      <c r="E15" s="341"/>
      <c r="F15" s="36">
        <v>0</v>
      </c>
      <c r="G15" s="36">
        <v>0</v>
      </c>
      <c r="H15" s="36"/>
      <c r="I15" s="37"/>
      <c r="J15" s="39"/>
    </row>
    <row r="16" spans="1:16" s="41" customFormat="1" ht="25.9" customHeight="1" x14ac:dyDescent="0.25">
      <c r="A16" s="355" t="s">
        <v>12</v>
      </c>
      <c r="B16" s="354"/>
      <c r="C16" s="354"/>
      <c r="D16" s="354"/>
      <c r="E16" s="354"/>
      <c r="F16" s="40">
        <f t="shared" ref="F16:G16" si="2">SUM(F14-F15)</f>
        <v>0</v>
      </c>
      <c r="G16" s="40">
        <f t="shared" si="2"/>
        <v>0</v>
      </c>
      <c r="H16" s="40">
        <f>SUM(H14-H15)</f>
        <v>0</v>
      </c>
      <c r="I16" s="40">
        <f t="shared" ref="I16:J16" si="3">SUM(I14-I15)</f>
        <v>0</v>
      </c>
      <c r="J16" s="40">
        <f t="shared" si="3"/>
        <v>0</v>
      </c>
      <c r="N16" s="42"/>
    </row>
    <row r="17" spans="1:16" s="41" customFormat="1" ht="21.75" customHeight="1" x14ac:dyDescent="0.25">
      <c r="A17" s="43"/>
      <c r="B17" s="43"/>
      <c r="C17" s="43"/>
      <c r="D17" s="43"/>
      <c r="E17" s="43"/>
      <c r="F17" s="43"/>
      <c r="G17" s="43"/>
      <c r="H17" s="44"/>
      <c r="I17" s="44"/>
      <c r="J17" s="44"/>
    </row>
    <row r="18" spans="1:16" ht="21.75" customHeight="1" x14ac:dyDescent="0.25">
      <c r="A18" s="349" t="s">
        <v>27</v>
      </c>
      <c r="B18" s="349"/>
      <c r="C18" s="349"/>
      <c r="D18" s="349"/>
      <c r="E18" s="349"/>
      <c r="F18" s="349"/>
      <c r="G18" s="349"/>
      <c r="H18" s="349"/>
      <c r="I18" s="349"/>
      <c r="J18" s="349"/>
      <c r="N18" s="30"/>
      <c r="O18" s="30"/>
      <c r="P18" s="30"/>
    </row>
    <row r="19" spans="1:16" ht="47.25" x14ac:dyDescent="0.25">
      <c r="A19" s="338" t="s">
        <v>8</v>
      </c>
      <c r="B19" s="339"/>
      <c r="C19" s="339"/>
      <c r="D19" s="339"/>
      <c r="E19" s="339"/>
      <c r="F19" s="28" t="s">
        <v>22</v>
      </c>
      <c r="G19" s="28" t="s">
        <v>23</v>
      </c>
      <c r="H19" s="28" t="s">
        <v>75</v>
      </c>
      <c r="I19" s="28" t="s">
        <v>76</v>
      </c>
      <c r="J19" s="28" t="s">
        <v>77</v>
      </c>
      <c r="M19" s="30"/>
      <c r="N19" s="30"/>
      <c r="O19" s="30"/>
      <c r="P19" s="30"/>
    </row>
    <row r="20" spans="1:16" ht="36" customHeight="1" x14ac:dyDescent="0.25">
      <c r="A20" s="342" t="s">
        <v>51</v>
      </c>
      <c r="B20" s="343"/>
      <c r="C20" s="343"/>
      <c r="D20" s="343"/>
      <c r="E20" s="344"/>
      <c r="F20" s="45">
        <v>130100</v>
      </c>
      <c r="G20" s="45">
        <v>87100</v>
      </c>
      <c r="H20" s="45"/>
      <c r="I20" s="45"/>
      <c r="J20" s="46"/>
      <c r="L20" s="30"/>
      <c r="M20" s="30"/>
      <c r="N20" s="30"/>
      <c r="O20" s="30"/>
      <c r="P20" s="30"/>
    </row>
    <row r="21" spans="1:16" s="47" customFormat="1" ht="36" customHeight="1" x14ac:dyDescent="0.25">
      <c r="A21" s="345" t="s">
        <v>28</v>
      </c>
      <c r="B21" s="346"/>
      <c r="C21" s="346"/>
      <c r="D21" s="346"/>
      <c r="E21" s="347"/>
      <c r="F21" s="40" t="e">
        <f>SUM('RAČUN PRIHODA I RASHODA'!#REF!-'RAČUN PRIHODA I RASHODA'!#REF!)</f>
        <v>#REF!</v>
      </c>
      <c r="G21" s="40" t="e">
        <f>SUM('RAČUN PRIHODA I RASHODA'!#REF!-'RAČUN PRIHODA I RASHODA'!#REF!)</f>
        <v>#REF!</v>
      </c>
      <c r="H21" s="40">
        <v>0</v>
      </c>
      <c r="I21" s="40">
        <f>SUM('RAČUN PRIHODA I RASHODA'!F38)</f>
        <v>17564</v>
      </c>
      <c r="J21" s="40">
        <f>SUM('RAČUN PRIHODA I RASHODA'!G38)</f>
        <v>17564</v>
      </c>
      <c r="L21" s="48"/>
      <c r="M21" s="49"/>
      <c r="N21" s="48"/>
    </row>
    <row r="22" spans="1:16" ht="21.75" customHeight="1" x14ac:dyDescent="0.25">
      <c r="A22" s="50"/>
      <c r="B22" s="51"/>
      <c r="C22" s="52"/>
      <c r="D22" s="53"/>
      <c r="E22" s="51"/>
      <c r="F22" s="51"/>
      <c r="G22" s="51"/>
      <c r="H22" s="54"/>
      <c r="I22" s="54"/>
      <c r="J22" s="54"/>
      <c r="M22" s="30"/>
    </row>
    <row r="23" spans="1:16" ht="30" customHeight="1" x14ac:dyDescent="0.25">
      <c r="A23" s="337" t="s">
        <v>71</v>
      </c>
      <c r="B23" s="337"/>
      <c r="C23" s="337"/>
      <c r="D23" s="337"/>
      <c r="E23" s="337"/>
      <c r="F23" s="55" t="e">
        <f t="shared" ref="F23:G23" si="4">SUM(F10,F16,F21)</f>
        <v>#REF!</v>
      </c>
      <c r="G23" s="55" t="e">
        <f t="shared" si="4"/>
        <v>#REF!</v>
      </c>
      <c r="H23" s="55">
        <v>6214</v>
      </c>
      <c r="I23" s="55">
        <v>17564</v>
      </c>
      <c r="J23" s="55">
        <v>17564</v>
      </c>
    </row>
    <row r="25" spans="1:16" x14ac:dyDescent="0.25">
      <c r="F25" s="32"/>
      <c r="G25" s="30"/>
    </row>
  </sheetData>
  <mergeCells count="20">
    <mergeCell ref="A6:E6"/>
    <mergeCell ref="A12:J12"/>
    <mergeCell ref="A18:J18"/>
    <mergeCell ref="A7:E7"/>
    <mergeCell ref="A8:E8"/>
    <mergeCell ref="A9:E9"/>
    <mergeCell ref="A10:E10"/>
    <mergeCell ref="A16:E16"/>
    <mergeCell ref="A1:J1"/>
    <mergeCell ref="A2:J2"/>
    <mergeCell ref="A3:E3"/>
    <mergeCell ref="A4:E4"/>
    <mergeCell ref="A5:E5"/>
    <mergeCell ref="A23:E23"/>
    <mergeCell ref="A13:E13"/>
    <mergeCell ref="A14:E14"/>
    <mergeCell ref="A15:E15"/>
    <mergeCell ref="A20:E20"/>
    <mergeCell ref="A21:E21"/>
    <mergeCell ref="A19:E19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5"/>
  <sheetViews>
    <sheetView tabSelected="1" topLeftCell="A4" zoomScaleNormal="100" workbookViewId="0">
      <selection sqref="A1:I1"/>
    </sheetView>
  </sheetViews>
  <sheetFormatPr defaultColWidth="9.140625" defaultRowHeight="15" x14ac:dyDescent="0.2"/>
  <cols>
    <col min="1" max="1" width="7" style="110" bestFit="1" customWidth="1"/>
    <col min="2" max="2" width="8.42578125" style="110" customWidth="1"/>
    <col min="3" max="3" width="5.28515625" style="110" bestFit="1" customWidth="1"/>
    <col min="4" max="4" width="40.42578125" style="110" customWidth="1"/>
    <col min="5" max="5" width="12.5703125" style="129" customWidth="1"/>
    <col min="6" max="7" width="12.5703125" style="110" customWidth="1"/>
    <col min="8" max="9" width="8.85546875" style="110" bestFit="1" customWidth="1"/>
    <col min="10" max="14" width="15.140625" style="110" customWidth="1"/>
    <col min="15" max="15" width="16.7109375" style="110" hidden="1" customWidth="1"/>
    <col min="16" max="16" width="16.42578125" style="110" hidden="1" customWidth="1"/>
    <col min="17" max="17" width="12.5703125" style="110" hidden="1" customWidth="1"/>
    <col min="18" max="19" width="10.7109375" style="110" bestFit="1" customWidth="1"/>
    <col min="20" max="20" width="10.28515625" style="110" bestFit="1" customWidth="1"/>
    <col min="21" max="21" width="11.85546875" style="110" bestFit="1" customWidth="1"/>
    <col min="22" max="22" width="15.42578125" style="110" customWidth="1"/>
    <col min="23" max="23" width="9.140625" style="110" customWidth="1"/>
    <col min="24" max="16384" width="9.140625" style="110"/>
  </cols>
  <sheetData>
    <row r="1" spans="1:17" ht="31.5" customHeight="1" x14ac:dyDescent="0.2">
      <c r="A1" s="356" t="s">
        <v>199</v>
      </c>
      <c r="B1" s="356"/>
      <c r="C1" s="356"/>
      <c r="D1" s="356"/>
      <c r="E1" s="356"/>
      <c r="F1" s="356"/>
      <c r="G1" s="356"/>
      <c r="H1" s="356"/>
      <c r="I1" s="356"/>
      <c r="J1" s="135"/>
    </row>
    <row r="2" spans="1:17" ht="15.75" customHeight="1" x14ac:dyDescent="0.2">
      <c r="A2" s="365" t="s">
        <v>2</v>
      </c>
      <c r="B2" s="366"/>
      <c r="C2" s="366"/>
      <c r="D2" s="366"/>
      <c r="E2" s="366"/>
      <c r="F2" s="366"/>
      <c r="G2" s="366"/>
      <c r="H2" s="366"/>
      <c r="I2" s="366"/>
    </row>
    <row r="3" spans="1:17" s="111" customFormat="1" ht="60" x14ac:dyDescent="0.2">
      <c r="A3" s="89" t="s">
        <v>29</v>
      </c>
      <c r="B3" s="89" t="s">
        <v>110</v>
      </c>
      <c r="C3" s="89" t="s">
        <v>36</v>
      </c>
      <c r="D3" s="20" t="s">
        <v>13</v>
      </c>
      <c r="E3" s="89" t="s">
        <v>75</v>
      </c>
      <c r="F3" s="89" t="s">
        <v>76</v>
      </c>
      <c r="G3" s="89" t="s">
        <v>77</v>
      </c>
      <c r="H3" s="89" t="s">
        <v>89</v>
      </c>
      <c r="I3" s="89" t="s">
        <v>89</v>
      </c>
      <c r="J3" s="110"/>
      <c r="K3" s="110"/>
      <c r="L3" s="110"/>
      <c r="M3" s="110"/>
      <c r="N3" s="110"/>
      <c r="O3" s="110"/>
      <c r="P3" s="110"/>
      <c r="Q3" s="110"/>
    </row>
    <row r="4" spans="1:17" s="111" customFormat="1" x14ac:dyDescent="0.2">
      <c r="A4" s="364">
        <v>1</v>
      </c>
      <c r="B4" s="364"/>
      <c r="C4" s="364"/>
      <c r="D4" s="364"/>
      <c r="E4" s="90">
        <v>2</v>
      </c>
      <c r="F4" s="112">
        <v>3</v>
      </c>
      <c r="G4" s="112">
        <v>4</v>
      </c>
      <c r="H4" s="90" t="s">
        <v>109</v>
      </c>
      <c r="I4" s="57" t="s">
        <v>108</v>
      </c>
      <c r="J4" s="110"/>
      <c r="K4" s="110"/>
      <c r="L4" s="110"/>
      <c r="M4" s="110"/>
      <c r="N4" s="110"/>
      <c r="O4" s="110"/>
      <c r="P4" s="110"/>
      <c r="Q4" s="110"/>
    </row>
    <row r="5" spans="1:17" s="114" customFormat="1" x14ac:dyDescent="0.2">
      <c r="A5" s="89">
        <v>6</v>
      </c>
      <c r="B5" s="7"/>
      <c r="C5" s="89"/>
      <c r="D5" s="17" t="s">
        <v>41</v>
      </c>
      <c r="E5" s="7">
        <f>SUM(E11,E16,E20,E24,E29)</f>
        <v>691037.08000000007</v>
      </c>
      <c r="F5" s="7">
        <f>SUM(F11,F16,F20,F24,F29)</f>
        <v>1516321</v>
      </c>
      <c r="G5" s="7">
        <f>SUM(G11,G16,G20,G24,G29)</f>
        <v>767682.47</v>
      </c>
      <c r="H5" s="104">
        <f>SUM(G5/E5*100)</f>
        <v>111.09135706581763</v>
      </c>
      <c r="I5" s="104">
        <f>SUM(G5/F5*100)</f>
        <v>50.627965318689114</v>
      </c>
      <c r="J5" s="113"/>
      <c r="K5" s="113"/>
      <c r="L5" s="113"/>
      <c r="M5" s="113"/>
      <c r="N5" s="113"/>
      <c r="O5" s="113"/>
      <c r="P5" s="113"/>
      <c r="Q5" s="113"/>
    </row>
    <row r="6" spans="1:17" s="111" customFormat="1" ht="30" x14ac:dyDescent="0.2">
      <c r="A6" s="115"/>
      <c r="B6" s="11">
        <v>63</v>
      </c>
      <c r="C6" s="6"/>
      <c r="D6" s="77" t="s">
        <v>20</v>
      </c>
      <c r="E6" s="12">
        <f>SUM(E7,E9)</f>
        <v>592530.12</v>
      </c>
      <c r="F6" s="12">
        <f>SUM(F7,F9)</f>
        <v>1247613</v>
      </c>
      <c r="G6" s="12">
        <f>SUM(G7,G9)</f>
        <v>682202.57</v>
      </c>
      <c r="H6" s="104">
        <f t="shared" ref="H6:H33" si="0">SUM(G6/E6*100)</f>
        <v>115.13382138278472</v>
      </c>
      <c r="I6" s="104">
        <f t="shared" ref="I6:I33" si="1">SUM(G6/F6*100)</f>
        <v>54.680623719053898</v>
      </c>
      <c r="J6" s="110"/>
      <c r="K6" s="110"/>
      <c r="L6" s="110"/>
      <c r="M6" s="110"/>
      <c r="N6" s="110"/>
      <c r="O6" s="110"/>
      <c r="P6" s="110"/>
      <c r="Q6" s="110"/>
    </row>
    <row r="7" spans="1:17" s="114" customFormat="1" x14ac:dyDescent="0.2">
      <c r="A7" s="115"/>
      <c r="B7" s="11" t="s">
        <v>126</v>
      </c>
      <c r="C7" s="6"/>
      <c r="D7" s="77" t="s">
        <v>54</v>
      </c>
      <c r="E7" s="12">
        <f>SUM(E8)</f>
        <v>0</v>
      </c>
      <c r="F7" s="12"/>
      <c r="G7" s="12">
        <f t="shared" ref="G7" si="2">SUM(G8)</f>
        <v>0</v>
      </c>
      <c r="H7" s="104" t="e">
        <f t="shared" si="0"/>
        <v>#DIV/0!</v>
      </c>
      <c r="I7" s="104"/>
      <c r="J7" s="113"/>
      <c r="K7" s="113"/>
      <c r="L7" s="113"/>
      <c r="M7" s="113"/>
      <c r="N7" s="113"/>
      <c r="O7" s="113"/>
      <c r="P7" s="113"/>
      <c r="Q7" s="113"/>
    </row>
    <row r="8" spans="1:17" s="111" customFormat="1" ht="30" x14ac:dyDescent="0.2">
      <c r="A8" s="116"/>
      <c r="B8" s="69" t="s">
        <v>119</v>
      </c>
      <c r="C8" s="116"/>
      <c r="D8" s="72" t="s">
        <v>118</v>
      </c>
      <c r="E8" s="2"/>
      <c r="F8" s="2"/>
      <c r="G8" s="2"/>
      <c r="H8" s="104" t="e">
        <f t="shared" si="0"/>
        <v>#DIV/0!</v>
      </c>
      <c r="I8" s="104"/>
      <c r="J8" s="110"/>
      <c r="K8" s="110"/>
      <c r="L8" s="113"/>
      <c r="M8" s="110"/>
      <c r="N8" s="110"/>
      <c r="O8" s="110"/>
      <c r="P8" s="110"/>
      <c r="Q8" s="110"/>
    </row>
    <row r="9" spans="1:17" s="111" customFormat="1" ht="30" x14ac:dyDescent="0.2">
      <c r="A9" s="116"/>
      <c r="B9" s="11" t="s">
        <v>120</v>
      </c>
      <c r="C9" s="115"/>
      <c r="D9" s="77" t="s">
        <v>128</v>
      </c>
      <c r="E9" s="12">
        <v>592530.12</v>
      </c>
      <c r="F9" s="12">
        <v>1247613</v>
      </c>
      <c r="G9" s="12">
        <v>682202.57</v>
      </c>
      <c r="H9" s="104">
        <f t="shared" si="0"/>
        <v>115.13382138278472</v>
      </c>
      <c r="I9" s="104"/>
      <c r="J9" s="110"/>
      <c r="K9" s="110"/>
      <c r="L9" s="113"/>
      <c r="M9" s="110"/>
      <c r="N9" s="110"/>
      <c r="O9" s="110"/>
      <c r="P9" s="110"/>
      <c r="Q9" s="110"/>
    </row>
    <row r="10" spans="1:17" s="114" customFormat="1" ht="30" x14ac:dyDescent="0.2">
      <c r="A10" s="116"/>
      <c r="B10" s="69" t="s">
        <v>121</v>
      </c>
      <c r="C10" s="116"/>
      <c r="D10" s="72" t="s">
        <v>122</v>
      </c>
      <c r="E10" s="2"/>
      <c r="F10" s="2"/>
      <c r="G10" s="2"/>
      <c r="H10" s="104" t="e">
        <f t="shared" si="0"/>
        <v>#DIV/0!</v>
      </c>
      <c r="I10" s="104"/>
      <c r="J10" s="113"/>
      <c r="K10" s="113"/>
      <c r="M10" s="113"/>
      <c r="N10" s="113"/>
      <c r="O10" s="113"/>
      <c r="P10" s="113"/>
      <c r="Q10" s="113"/>
    </row>
    <row r="11" spans="1:17" s="114" customFormat="1" x14ac:dyDescent="0.2">
      <c r="A11" s="215"/>
      <c r="B11" s="216"/>
      <c r="C11" s="217">
        <v>52</v>
      </c>
      <c r="D11" s="218" t="s">
        <v>176</v>
      </c>
      <c r="E11" s="219">
        <f>SUM(E6)</f>
        <v>592530.12</v>
      </c>
      <c r="F11" s="219">
        <f>SUM(F6)</f>
        <v>1247613</v>
      </c>
      <c r="G11" s="219">
        <f>SUM(G6)</f>
        <v>682202.57</v>
      </c>
      <c r="H11" s="220">
        <f t="shared" si="0"/>
        <v>115.13382138278472</v>
      </c>
      <c r="I11" s="220">
        <f t="shared" si="1"/>
        <v>54.680623719053898</v>
      </c>
      <c r="J11" s="113"/>
      <c r="K11" s="113"/>
      <c r="L11" s="113"/>
      <c r="M11" s="113"/>
      <c r="N11" s="113"/>
      <c r="O11" s="113"/>
      <c r="P11" s="113"/>
      <c r="Q11" s="113"/>
    </row>
    <row r="12" spans="1:17" s="111" customFormat="1" x14ac:dyDescent="0.2">
      <c r="A12" s="115"/>
      <c r="B12" s="73">
        <v>67</v>
      </c>
      <c r="C12" s="83"/>
      <c r="D12" s="85" t="s">
        <v>146</v>
      </c>
      <c r="E12" s="12">
        <f>SUM(E13)</f>
        <v>90644.85</v>
      </c>
      <c r="F12" s="12">
        <f>SUM(F13)</f>
        <v>215800</v>
      </c>
      <c r="G12" s="12">
        <f t="shared" ref="G12" si="3">SUM(G13)</f>
        <v>72082</v>
      </c>
      <c r="H12" s="104">
        <f t="shared" si="0"/>
        <v>79.521340704960068</v>
      </c>
      <c r="I12" s="104">
        <f t="shared" si="1"/>
        <v>33.402224281742356</v>
      </c>
      <c r="J12" s="110"/>
      <c r="K12" s="110"/>
      <c r="L12" s="110"/>
      <c r="M12" s="110"/>
      <c r="N12" s="110"/>
      <c r="O12" s="110"/>
      <c r="P12" s="110"/>
      <c r="Q12" s="110"/>
    </row>
    <row r="13" spans="1:17" s="111" customFormat="1" x14ac:dyDescent="0.2">
      <c r="A13" s="115"/>
      <c r="B13" s="73">
        <v>671</v>
      </c>
      <c r="C13" s="83"/>
      <c r="D13" s="85" t="s">
        <v>145</v>
      </c>
      <c r="E13" s="12">
        <v>90644.85</v>
      </c>
      <c r="F13" s="12">
        <v>215800</v>
      </c>
      <c r="G13" s="12">
        <v>72082</v>
      </c>
      <c r="H13" s="104">
        <f t="shared" si="0"/>
        <v>79.521340704960068</v>
      </c>
      <c r="I13" s="104"/>
      <c r="J13" s="110"/>
      <c r="K13" s="110"/>
      <c r="L13" s="110"/>
      <c r="M13" s="110"/>
      <c r="N13" s="110"/>
      <c r="O13" s="110"/>
      <c r="P13" s="110"/>
      <c r="Q13" s="110"/>
    </row>
    <row r="14" spans="1:17" s="114" customFormat="1" x14ac:dyDescent="0.2">
      <c r="A14" s="116"/>
      <c r="B14" s="74">
        <v>6711</v>
      </c>
      <c r="C14" s="3"/>
      <c r="D14" s="4" t="s">
        <v>144</v>
      </c>
      <c r="E14" s="2"/>
      <c r="F14" s="2"/>
      <c r="G14" s="2"/>
      <c r="H14" s="104" t="e">
        <f t="shared" si="0"/>
        <v>#DIV/0!</v>
      </c>
      <c r="I14" s="104"/>
      <c r="J14" s="113"/>
      <c r="K14" s="113"/>
      <c r="L14" s="113"/>
      <c r="M14" s="113"/>
      <c r="N14" s="113"/>
      <c r="O14" s="113"/>
      <c r="P14" s="113"/>
      <c r="Q14" s="113"/>
    </row>
    <row r="15" spans="1:17" s="114" customFormat="1" x14ac:dyDescent="0.2">
      <c r="A15" s="116"/>
      <c r="B15" s="74">
        <v>6711</v>
      </c>
      <c r="C15" s="3"/>
      <c r="D15" s="4" t="s">
        <v>147</v>
      </c>
      <c r="E15" s="2"/>
      <c r="F15" s="2"/>
      <c r="G15" s="2"/>
      <c r="H15" s="104" t="e">
        <f t="shared" ref="H15" si="4">SUM(G15/E15*100)</f>
        <v>#DIV/0!</v>
      </c>
      <c r="I15" s="104"/>
      <c r="J15" s="113"/>
      <c r="K15" s="113"/>
      <c r="L15" s="113"/>
      <c r="M15" s="113"/>
      <c r="N15" s="113"/>
      <c r="O15" s="113"/>
      <c r="P15" s="113"/>
      <c r="Q15" s="113"/>
    </row>
    <row r="16" spans="1:17" s="114" customFormat="1" x14ac:dyDescent="0.2">
      <c r="A16" s="197"/>
      <c r="B16" s="198"/>
      <c r="C16" s="199">
        <v>41</v>
      </c>
      <c r="D16" s="200" t="s">
        <v>143</v>
      </c>
      <c r="E16" s="201">
        <f>SUM(E12)</f>
        <v>90644.85</v>
      </c>
      <c r="F16" s="201">
        <f>SUM(F12)</f>
        <v>215800</v>
      </c>
      <c r="G16" s="201">
        <f t="shared" ref="G16" si="5">SUM(G12)</f>
        <v>72082</v>
      </c>
      <c r="H16" s="202">
        <f t="shared" si="0"/>
        <v>79.521340704960068</v>
      </c>
      <c r="I16" s="202">
        <f t="shared" si="1"/>
        <v>33.402224281742356</v>
      </c>
      <c r="J16" s="113"/>
      <c r="K16" s="113"/>
      <c r="L16" s="113"/>
      <c r="M16" s="113"/>
      <c r="N16" s="113"/>
      <c r="O16" s="113"/>
      <c r="P16" s="113"/>
      <c r="Q16" s="113"/>
    </row>
    <row r="17" spans="1:17" s="111" customFormat="1" ht="30" x14ac:dyDescent="0.2">
      <c r="A17" s="115"/>
      <c r="B17" s="11">
        <v>66</v>
      </c>
      <c r="C17" s="6"/>
      <c r="D17" s="77" t="s">
        <v>18</v>
      </c>
      <c r="E17" s="7">
        <f>SUM(E18)</f>
        <v>1324.31</v>
      </c>
      <c r="F17" s="7">
        <f>SUM(F18)</f>
        <v>40000</v>
      </c>
      <c r="G17" s="7">
        <f>SUM(G19)</f>
        <v>489.9</v>
      </c>
      <c r="H17" s="104">
        <f t="shared" si="0"/>
        <v>36.992849106327071</v>
      </c>
      <c r="I17" s="104"/>
      <c r="J17" s="110"/>
      <c r="K17" s="110"/>
      <c r="L17" s="110"/>
      <c r="M17" s="110"/>
      <c r="N17" s="110"/>
      <c r="O17" s="110"/>
      <c r="P17" s="110"/>
      <c r="Q17" s="110"/>
    </row>
    <row r="18" spans="1:17" s="111" customFormat="1" ht="30" x14ac:dyDescent="0.2">
      <c r="A18" s="115"/>
      <c r="B18" s="11" t="s">
        <v>127</v>
      </c>
      <c r="C18" s="6"/>
      <c r="D18" s="77" t="s">
        <v>53</v>
      </c>
      <c r="E18" s="7">
        <v>1324.31</v>
      </c>
      <c r="F18" s="7">
        <v>40000</v>
      </c>
      <c r="G18" s="7">
        <f t="shared" ref="G18" si="6">SUM(G19)</f>
        <v>489.9</v>
      </c>
      <c r="H18" s="104">
        <f t="shared" si="0"/>
        <v>36.992849106327071</v>
      </c>
      <c r="I18" s="104"/>
      <c r="J18" s="110"/>
      <c r="K18" s="110"/>
      <c r="L18" s="110"/>
      <c r="M18" s="110"/>
      <c r="N18" s="110"/>
      <c r="O18" s="110"/>
      <c r="P18" s="110"/>
      <c r="Q18" s="110"/>
    </row>
    <row r="19" spans="1:17" s="114" customFormat="1" x14ac:dyDescent="0.2">
      <c r="A19" s="116"/>
      <c r="B19" s="69" t="s">
        <v>123</v>
      </c>
      <c r="C19" s="1"/>
      <c r="D19" s="72" t="s">
        <v>124</v>
      </c>
      <c r="E19" s="15"/>
      <c r="F19" s="15"/>
      <c r="G19" s="15">
        <v>489.9</v>
      </c>
      <c r="H19" s="104" t="e">
        <f t="shared" si="0"/>
        <v>#DIV/0!</v>
      </c>
      <c r="I19" s="104"/>
      <c r="J19" s="113"/>
      <c r="K19" s="113"/>
      <c r="L19" s="113"/>
      <c r="M19" s="113"/>
      <c r="N19" s="113"/>
      <c r="O19" s="113"/>
      <c r="P19" s="113"/>
      <c r="Q19" s="113"/>
    </row>
    <row r="20" spans="1:17" s="118" customFormat="1" x14ac:dyDescent="0.2">
      <c r="A20" s="191"/>
      <c r="B20" s="192"/>
      <c r="C20" s="193" t="s">
        <v>31</v>
      </c>
      <c r="D20" s="194" t="s">
        <v>30</v>
      </c>
      <c r="E20" s="195">
        <f>SUM(E17)</f>
        <v>1324.31</v>
      </c>
      <c r="F20" s="195">
        <f>SUM(F17)</f>
        <v>40000</v>
      </c>
      <c r="G20" s="195">
        <f>SUM(G19)</f>
        <v>489.9</v>
      </c>
      <c r="H20" s="196">
        <f t="shared" si="0"/>
        <v>36.992849106327071</v>
      </c>
      <c r="I20" s="196">
        <f t="shared" si="1"/>
        <v>1.22475</v>
      </c>
      <c r="J20" s="117"/>
      <c r="K20" s="117"/>
      <c r="L20" s="117"/>
      <c r="M20" s="117"/>
      <c r="N20" s="117"/>
      <c r="O20" s="117"/>
      <c r="P20" s="117"/>
      <c r="Q20" s="117"/>
    </row>
    <row r="21" spans="1:17" s="132" customFormat="1" ht="45" x14ac:dyDescent="0.2">
      <c r="A21" s="64"/>
      <c r="B21" s="131">
        <v>66</v>
      </c>
      <c r="C21" s="133"/>
      <c r="D21" s="134" t="s">
        <v>129</v>
      </c>
      <c r="E21" s="58">
        <f>SUM(E22:E23)</f>
        <v>3583.52</v>
      </c>
      <c r="F21" s="58">
        <f>SUM(F22:F23)</f>
        <v>8660</v>
      </c>
      <c r="G21" s="58">
        <f>SUM(G22:G23)</f>
        <v>8660</v>
      </c>
      <c r="H21" s="104">
        <f t="shared" si="0"/>
        <v>241.66182970933608</v>
      </c>
      <c r="I21" s="104"/>
      <c r="J21" s="110"/>
      <c r="K21" s="110"/>
      <c r="L21" s="110"/>
      <c r="M21" s="110"/>
      <c r="N21" s="110"/>
      <c r="O21" s="110"/>
      <c r="P21" s="110"/>
      <c r="Q21" s="110"/>
    </row>
    <row r="22" spans="1:17" s="132" customFormat="1" x14ac:dyDescent="0.2">
      <c r="A22" s="64"/>
      <c r="B22" s="236">
        <v>6631</v>
      </c>
      <c r="C22" s="237"/>
      <c r="D22" s="238" t="s">
        <v>60</v>
      </c>
      <c r="E22" s="239">
        <v>929.06</v>
      </c>
      <c r="F22" s="239">
        <v>4660</v>
      </c>
      <c r="G22" s="239">
        <v>4660</v>
      </c>
      <c r="H22" s="104"/>
      <c r="I22" s="104"/>
      <c r="J22" s="110"/>
      <c r="K22" s="110"/>
      <c r="L22" s="110"/>
      <c r="M22" s="110"/>
      <c r="N22" s="110"/>
      <c r="O22" s="110"/>
      <c r="P22" s="110"/>
      <c r="Q22" s="110"/>
    </row>
    <row r="23" spans="1:17" s="113" customFormat="1" x14ac:dyDescent="0.2">
      <c r="A23" s="119"/>
      <c r="B23" s="69" t="s">
        <v>153</v>
      </c>
      <c r="C23" s="87"/>
      <c r="D23" s="130" t="s">
        <v>125</v>
      </c>
      <c r="E23" s="88">
        <v>2654.46</v>
      </c>
      <c r="F23" s="88">
        <v>4000</v>
      </c>
      <c r="G23" s="88">
        <v>4000</v>
      </c>
      <c r="H23" s="104">
        <f t="shared" si="0"/>
        <v>150.68978247929897</v>
      </c>
      <c r="I23" s="104"/>
    </row>
    <row r="24" spans="1:17" s="114" customFormat="1" ht="30.75" customHeight="1" x14ac:dyDescent="0.2">
      <c r="A24" s="226"/>
      <c r="B24" s="227"/>
      <c r="C24" s="228" t="s">
        <v>32</v>
      </c>
      <c r="D24" s="229" t="s">
        <v>33</v>
      </c>
      <c r="E24" s="230">
        <f>SUM(E21)</f>
        <v>3583.52</v>
      </c>
      <c r="F24" s="230">
        <f>SUM(F21)</f>
        <v>8660</v>
      </c>
      <c r="G24" s="230">
        <f>SUM(G21)</f>
        <v>8660</v>
      </c>
      <c r="H24" s="231">
        <f t="shared" si="0"/>
        <v>241.66182970933608</v>
      </c>
      <c r="I24" s="231">
        <f t="shared" si="1"/>
        <v>100</v>
      </c>
      <c r="J24" s="113"/>
      <c r="K24" s="113"/>
      <c r="L24" s="113"/>
      <c r="M24" s="113"/>
      <c r="N24" s="113"/>
      <c r="O24" s="113"/>
      <c r="P24" s="113"/>
      <c r="Q24" s="113"/>
    </row>
    <row r="25" spans="1:17" s="111" customFormat="1" ht="30" x14ac:dyDescent="0.2">
      <c r="A25" s="115"/>
      <c r="B25" s="11">
        <v>67</v>
      </c>
      <c r="C25" s="6"/>
      <c r="D25" s="77" t="s">
        <v>14</v>
      </c>
      <c r="E25" s="12">
        <f>SUM(E26)</f>
        <v>2954.28</v>
      </c>
      <c r="F25" s="12">
        <f t="shared" ref="F25:G25" si="7">SUM(F26)</f>
        <v>4248</v>
      </c>
      <c r="G25" s="12">
        <f t="shared" si="7"/>
        <v>4248</v>
      </c>
      <c r="H25" s="104">
        <f t="shared" si="0"/>
        <v>143.79138064096836</v>
      </c>
      <c r="I25" s="104">
        <f t="shared" si="1"/>
        <v>100</v>
      </c>
      <c r="J25" s="110"/>
      <c r="K25" s="110"/>
      <c r="L25" s="110"/>
      <c r="M25" s="110"/>
      <c r="N25" s="110"/>
      <c r="O25" s="110"/>
      <c r="P25" s="110"/>
      <c r="Q25" s="110"/>
    </row>
    <row r="26" spans="1:17" s="114" customFormat="1" ht="42" customHeight="1" x14ac:dyDescent="0.2">
      <c r="A26" s="115"/>
      <c r="B26" s="11" t="s">
        <v>113</v>
      </c>
      <c r="C26" s="6"/>
      <c r="D26" s="77" t="s">
        <v>52</v>
      </c>
      <c r="E26" s="12">
        <f>SUM(E27:E28)</f>
        <v>2954.28</v>
      </c>
      <c r="F26" s="12">
        <f t="shared" ref="F26:G26" si="8">SUM(F27:F28)</f>
        <v>4248</v>
      </c>
      <c r="G26" s="12">
        <f t="shared" si="8"/>
        <v>4248</v>
      </c>
      <c r="H26" s="104">
        <f t="shared" si="0"/>
        <v>143.79138064096836</v>
      </c>
      <c r="I26" s="104"/>
      <c r="J26" s="113"/>
      <c r="K26" s="113"/>
      <c r="L26" s="113"/>
      <c r="M26" s="113"/>
      <c r="N26" s="113"/>
      <c r="O26" s="113"/>
      <c r="P26" s="113"/>
      <c r="Q26" s="113"/>
    </row>
    <row r="27" spans="1:17" s="111" customFormat="1" ht="30" x14ac:dyDescent="0.2">
      <c r="A27" s="116"/>
      <c r="B27" s="69" t="s">
        <v>114</v>
      </c>
      <c r="C27" s="1"/>
      <c r="D27" s="72" t="s">
        <v>115</v>
      </c>
      <c r="E27" s="2">
        <v>2954.28</v>
      </c>
      <c r="F27" s="2">
        <v>4248</v>
      </c>
      <c r="G27" s="2">
        <v>4248</v>
      </c>
      <c r="H27" s="104">
        <f t="shared" si="0"/>
        <v>143.79138064096836</v>
      </c>
      <c r="I27" s="104"/>
      <c r="J27" s="110"/>
      <c r="K27" s="110"/>
      <c r="L27" s="110"/>
      <c r="M27" s="110"/>
      <c r="N27" s="110"/>
      <c r="O27" s="110"/>
      <c r="P27" s="110"/>
      <c r="Q27" s="110"/>
    </row>
    <row r="28" spans="1:17" s="114" customFormat="1" ht="45" x14ac:dyDescent="0.2">
      <c r="A28" s="116"/>
      <c r="B28" s="69" t="s">
        <v>116</v>
      </c>
      <c r="C28" s="1"/>
      <c r="D28" s="72" t="s">
        <v>117</v>
      </c>
      <c r="E28" s="2"/>
      <c r="F28" s="2"/>
      <c r="G28" s="2"/>
      <c r="H28" s="104" t="e">
        <f t="shared" si="0"/>
        <v>#DIV/0!</v>
      </c>
      <c r="I28" s="104"/>
      <c r="J28" s="113"/>
      <c r="K28" s="113"/>
      <c r="L28" s="113"/>
      <c r="M28" s="113"/>
      <c r="N28" s="113"/>
      <c r="O28" s="113"/>
      <c r="P28" s="113"/>
      <c r="Q28" s="113"/>
    </row>
    <row r="29" spans="1:17" s="111" customFormat="1" x14ac:dyDescent="0.2">
      <c r="A29" s="180"/>
      <c r="B29" s="180"/>
      <c r="C29" s="181" t="s">
        <v>34</v>
      </c>
      <c r="D29" s="182" t="s">
        <v>35</v>
      </c>
      <c r="E29" s="183">
        <f>SUM(E25)</f>
        <v>2954.28</v>
      </c>
      <c r="F29" s="183">
        <f>SUM(F25)</f>
        <v>4248</v>
      </c>
      <c r="G29" s="183">
        <f>SUM(G25)</f>
        <v>4248</v>
      </c>
      <c r="H29" s="184">
        <f t="shared" si="0"/>
        <v>143.79138064096836</v>
      </c>
      <c r="I29" s="184">
        <f t="shared" si="1"/>
        <v>100</v>
      </c>
      <c r="J29" s="110"/>
      <c r="K29" s="110"/>
      <c r="L29" s="110"/>
      <c r="M29" s="110"/>
      <c r="N29" s="110"/>
      <c r="O29" s="110"/>
      <c r="P29" s="110"/>
      <c r="Q29" s="110"/>
    </row>
    <row r="30" spans="1:17" s="111" customFormat="1" x14ac:dyDescent="0.2">
      <c r="A30" s="283"/>
      <c r="B30" s="283">
        <v>638</v>
      </c>
      <c r="C30" s="284"/>
      <c r="D30" s="285" t="s">
        <v>179</v>
      </c>
      <c r="E30" s="286"/>
      <c r="F30" s="286">
        <f>F31</f>
        <v>7000</v>
      </c>
      <c r="G30" s="286"/>
      <c r="H30" s="287"/>
      <c r="I30" s="287"/>
      <c r="J30" s="110"/>
      <c r="K30" s="110"/>
      <c r="L30" s="110"/>
      <c r="M30" s="110"/>
      <c r="N30" s="110"/>
      <c r="O30" s="110"/>
      <c r="P30" s="110"/>
      <c r="Q30" s="110"/>
    </row>
    <row r="31" spans="1:17" s="111" customFormat="1" x14ac:dyDescent="0.2">
      <c r="A31" s="278"/>
      <c r="B31" s="278">
        <v>6381</v>
      </c>
      <c r="C31" s="279"/>
      <c r="D31" s="280" t="s">
        <v>179</v>
      </c>
      <c r="E31" s="281"/>
      <c r="F31" s="281">
        <v>7000</v>
      </c>
      <c r="G31" s="281"/>
      <c r="H31" s="282"/>
      <c r="I31" s="282"/>
      <c r="J31" s="110"/>
      <c r="K31" s="110"/>
      <c r="L31" s="110"/>
      <c r="M31" s="110"/>
      <c r="N31" s="110"/>
      <c r="O31" s="110"/>
      <c r="P31" s="110"/>
      <c r="Q31" s="110"/>
    </row>
    <row r="32" spans="1:17" s="111" customFormat="1" x14ac:dyDescent="0.2">
      <c r="A32" s="288"/>
      <c r="B32" s="288"/>
      <c r="C32" s="289">
        <v>51</v>
      </c>
      <c r="D32" s="290" t="s">
        <v>177</v>
      </c>
      <c r="E32" s="291"/>
      <c r="F32" s="291">
        <f>F30</f>
        <v>7000</v>
      </c>
      <c r="G32" s="291"/>
      <c r="H32" s="292"/>
      <c r="I32" s="292"/>
      <c r="J32" s="110"/>
      <c r="K32" s="110"/>
      <c r="L32" s="110"/>
      <c r="M32" s="110"/>
      <c r="N32" s="110"/>
      <c r="O32" s="110"/>
      <c r="P32" s="110"/>
      <c r="Q32" s="110"/>
    </row>
    <row r="33" spans="1:17" s="111" customFormat="1" x14ac:dyDescent="0.2">
      <c r="A33" s="371" t="s">
        <v>50</v>
      </c>
      <c r="B33" s="371"/>
      <c r="C33" s="371"/>
      <c r="D33" s="371"/>
      <c r="E33" s="13">
        <f>SUM(E11,E16,E20,E24,E29)</f>
        <v>691037.08000000007</v>
      </c>
      <c r="F33" s="13">
        <f>SUM(F11,F16,F20,F24,F29,F32)</f>
        <v>1523321</v>
      </c>
      <c r="G33" s="13">
        <f>SUM(G11,G16,G20,G24,G29,G32)</f>
        <v>767682.47</v>
      </c>
      <c r="H33" s="104">
        <f t="shared" si="0"/>
        <v>111.09135706581763</v>
      </c>
      <c r="I33" s="104">
        <f t="shared" si="1"/>
        <v>50.395318517896094</v>
      </c>
      <c r="J33" s="110"/>
      <c r="K33" s="110"/>
      <c r="L33" s="110"/>
      <c r="M33" s="110"/>
      <c r="N33" s="110"/>
      <c r="O33" s="110"/>
      <c r="P33" s="110"/>
      <c r="Q33" s="110"/>
    </row>
    <row r="34" spans="1:17" s="111" customFormat="1" x14ac:dyDescent="0.2">
      <c r="A34" s="5"/>
      <c r="B34" s="5"/>
      <c r="C34" s="5"/>
      <c r="D34" s="5"/>
      <c r="E34" s="16"/>
      <c r="F34" s="16"/>
      <c r="G34" s="16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s="111" customFormat="1" x14ac:dyDescent="0.2">
      <c r="A35" s="367" t="s">
        <v>72</v>
      </c>
      <c r="B35" s="368"/>
      <c r="C35" s="368"/>
      <c r="D35" s="368"/>
      <c r="E35" s="368"/>
      <c r="F35" s="368"/>
      <c r="G35" s="368"/>
      <c r="H35" s="368"/>
      <c r="I35" s="368"/>
      <c r="J35" s="110"/>
      <c r="K35" s="110"/>
      <c r="L35" s="110"/>
      <c r="M35" s="110"/>
      <c r="N35" s="110"/>
      <c r="O35" s="110"/>
      <c r="P35" s="110"/>
      <c r="Q35" s="110"/>
    </row>
    <row r="36" spans="1:17" s="111" customFormat="1" ht="60" x14ac:dyDescent="0.2">
      <c r="A36" s="89" t="s">
        <v>29</v>
      </c>
      <c r="B36" s="89" t="s">
        <v>110</v>
      </c>
      <c r="C36" s="89" t="s">
        <v>36</v>
      </c>
      <c r="D36" s="18" t="s">
        <v>13</v>
      </c>
      <c r="E36" s="19" t="s">
        <v>75</v>
      </c>
      <c r="F36" s="19" t="s">
        <v>76</v>
      </c>
      <c r="G36" s="19" t="s">
        <v>77</v>
      </c>
      <c r="H36" s="89" t="s">
        <v>89</v>
      </c>
      <c r="I36" s="89" t="s">
        <v>89</v>
      </c>
      <c r="J36" s="110"/>
      <c r="K36" s="110"/>
      <c r="L36" s="110"/>
      <c r="M36" s="110"/>
      <c r="N36" s="110"/>
      <c r="O36" s="110"/>
      <c r="P36" s="110"/>
      <c r="Q36" s="110"/>
    </row>
    <row r="37" spans="1:17" s="111" customFormat="1" x14ac:dyDescent="0.2">
      <c r="A37" s="364">
        <v>1</v>
      </c>
      <c r="B37" s="364"/>
      <c r="C37" s="364"/>
      <c r="D37" s="364"/>
      <c r="E37" s="90">
        <v>2</v>
      </c>
      <c r="F37" s="112">
        <v>3</v>
      </c>
      <c r="G37" s="112">
        <v>4</v>
      </c>
      <c r="H37" s="90" t="s">
        <v>109</v>
      </c>
      <c r="I37" s="57" t="s">
        <v>108</v>
      </c>
      <c r="J37" s="110"/>
      <c r="K37" s="110"/>
      <c r="L37" s="110"/>
      <c r="M37" s="110"/>
      <c r="N37" s="110"/>
      <c r="O37" s="110"/>
      <c r="P37" s="110"/>
      <c r="Q37" s="110"/>
    </row>
    <row r="38" spans="1:17" s="111" customFormat="1" x14ac:dyDescent="0.2">
      <c r="A38" s="20">
        <v>9</v>
      </c>
      <c r="B38" s="20"/>
      <c r="C38" s="20"/>
      <c r="D38" s="17" t="s">
        <v>73</v>
      </c>
      <c r="E38" s="7">
        <f>SUM(E39)</f>
        <v>6214.37</v>
      </c>
      <c r="F38" s="7">
        <f t="shared" ref="F38:G38" si="9">SUM(F39)</f>
        <v>17564</v>
      </c>
      <c r="G38" s="7">
        <f t="shared" si="9"/>
        <v>17564</v>
      </c>
      <c r="H38" s="104">
        <f>SUM(G38/E38*100)</f>
        <v>282.63524701618991</v>
      </c>
      <c r="I38" s="104">
        <f>SUM(G38/F38*100)</f>
        <v>100</v>
      </c>
      <c r="J38" s="110"/>
      <c r="K38" s="110"/>
      <c r="L38" s="110"/>
      <c r="M38" s="110"/>
      <c r="N38" s="110"/>
      <c r="O38" s="110"/>
      <c r="P38" s="110"/>
      <c r="Q38" s="110"/>
    </row>
    <row r="39" spans="1:17" s="111" customFormat="1" x14ac:dyDescent="0.2">
      <c r="A39" s="20"/>
      <c r="B39" s="6">
        <v>92</v>
      </c>
      <c r="C39" s="20"/>
      <c r="D39" s="17" t="s">
        <v>46</v>
      </c>
      <c r="E39" s="7">
        <f>SUM(E40)</f>
        <v>6214.37</v>
      </c>
      <c r="F39" s="7">
        <f t="shared" ref="F39:G40" si="10">SUM(F40)</f>
        <v>17564</v>
      </c>
      <c r="G39" s="7">
        <f t="shared" si="10"/>
        <v>17564</v>
      </c>
      <c r="H39" s="104">
        <f t="shared" ref="H39:H45" si="11">SUM(G39/E39*100)</f>
        <v>282.63524701618991</v>
      </c>
      <c r="I39" s="104">
        <f t="shared" ref="I39:I45" si="12">SUM(G39/F39*100)</f>
        <v>100</v>
      </c>
      <c r="J39" s="110"/>
      <c r="K39" s="110"/>
      <c r="L39" s="110"/>
      <c r="M39" s="110"/>
      <c r="N39" s="110"/>
      <c r="O39" s="110"/>
      <c r="P39" s="110"/>
      <c r="Q39" s="110"/>
    </row>
    <row r="40" spans="1:17" s="111" customFormat="1" x14ac:dyDescent="0.2">
      <c r="A40" s="20"/>
      <c r="B40" s="6">
        <v>922</v>
      </c>
      <c r="C40" s="20"/>
      <c r="D40" s="150" t="s">
        <v>137</v>
      </c>
      <c r="E40" s="7">
        <f>SUM(E41)</f>
        <v>6214.37</v>
      </c>
      <c r="F40" s="7">
        <f t="shared" si="10"/>
        <v>17564</v>
      </c>
      <c r="G40" s="7">
        <f t="shared" si="10"/>
        <v>17564</v>
      </c>
      <c r="H40" s="104">
        <f t="shared" si="11"/>
        <v>282.63524701618991</v>
      </c>
      <c r="I40" s="104">
        <f t="shared" si="12"/>
        <v>100</v>
      </c>
      <c r="J40" s="110"/>
      <c r="K40" s="110"/>
      <c r="L40" s="110"/>
      <c r="M40" s="110"/>
      <c r="N40" s="110"/>
      <c r="O40" s="110"/>
      <c r="P40" s="110"/>
      <c r="Q40" s="110"/>
    </row>
    <row r="41" spans="1:17" s="111" customFormat="1" x14ac:dyDescent="0.2">
      <c r="A41" s="155"/>
      <c r="B41" s="1">
        <v>9221</v>
      </c>
      <c r="C41" s="155"/>
      <c r="D41" s="156" t="s">
        <v>138</v>
      </c>
      <c r="E41" s="15">
        <f>SUM(E42:E45)</f>
        <v>6214.37</v>
      </c>
      <c r="F41" s="15">
        <f t="shared" ref="F41:G41" si="13">SUM(F42:F45)</f>
        <v>17564</v>
      </c>
      <c r="G41" s="15">
        <f t="shared" si="13"/>
        <v>17564</v>
      </c>
      <c r="H41" s="103">
        <f t="shared" si="11"/>
        <v>282.63524701618991</v>
      </c>
      <c r="I41" s="103">
        <f t="shared" si="12"/>
        <v>100</v>
      </c>
      <c r="J41" s="232"/>
      <c r="K41" s="110"/>
      <c r="L41" s="110"/>
      <c r="M41" s="110"/>
      <c r="N41" s="110"/>
      <c r="O41" s="110"/>
      <c r="P41" s="110"/>
      <c r="Q41" s="110"/>
    </row>
    <row r="42" spans="1:17" s="111" customFormat="1" x14ac:dyDescent="0.2">
      <c r="A42" s="21"/>
      <c r="B42" s="149"/>
      <c r="C42" s="21">
        <v>92</v>
      </c>
      <c r="D42" s="22" t="s">
        <v>175</v>
      </c>
      <c r="E42" s="10">
        <v>2229.37</v>
      </c>
      <c r="F42" s="10">
        <v>2199</v>
      </c>
      <c r="G42" s="10">
        <v>2199</v>
      </c>
      <c r="H42" s="97">
        <f t="shared" si="11"/>
        <v>98.637731735871569</v>
      </c>
      <c r="I42" s="97">
        <f t="shared" si="12"/>
        <v>100</v>
      </c>
      <c r="J42" s="110"/>
      <c r="K42" s="110"/>
      <c r="L42" s="110"/>
      <c r="M42" s="110"/>
      <c r="N42" s="110"/>
      <c r="O42" s="110"/>
      <c r="P42" s="110"/>
      <c r="Q42" s="110"/>
    </row>
    <row r="43" spans="1:17" s="111" customFormat="1" x14ac:dyDescent="0.2">
      <c r="A43" s="21"/>
      <c r="B43" s="149"/>
      <c r="C43" s="21"/>
      <c r="D43" s="22" t="s">
        <v>142</v>
      </c>
      <c r="E43" s="10">
        <v>67.16</v>
      </c>
      <c r="F43" s="10">
        <v>645</v>
      </c>
      <c r="G43" s="10">
        <v>645</v>
      </c>
      <c r="H43" s="97">
        <f t="shared" ref="H43" si="14">SUM(G43/E43*100)</f>
        <v>960.39309112567003</v>
      </c>
      <c r="I43" s="97">
        <f t="shared" ref="I43" si="15">SUM(G43/F43*100)</f>
        <v>100</v>
      </c>
      <c r="J43" s="110"/>
      <c r="K43" s="110"/>
      <c r="L43" s="110"/>
      <c r="M43" s="110"/>
      <c r="N43" s="110"/>
      <c r="O43" s="110"/>
      <c r="P43" s="110"/>
      <c r="Q43" s="110"/>
    </row>
    <row r="44" spans="1:17" s="111" customFormat="1" x14ac:dyDescent="0.2">
      <c r="A44" s="21"/>
      <c r="B44" s="149"/>
      <c r="C44" s="21" t="s">
        <v>49</v>
      </c>
      <c r="D44" s="22" t="s">
        <v>47</v>
      </c>
      <c r="E44" s="10">
        <v>3917.84</v>
      </c>
      <c r="F44" s="10">
        <v>4475</v>
      </c>
      <c r="G44" s="10">
        <v>4475</v>
      </c>
      <c r="H44" s="97">
        <f t="shared" si="11"/>
        <v>114.22110142323321</v>
      </c>
      <c r="I44" s="97">
        <f t="shared" si="12"/>
        <v>100</v>
      </c>
      <c r="J44" s="110"/>
      <c r="K44" s="110"/>
      <c r="L44" s="110"/>
      <c r="M44" s="110"/>
      <c r="N44" s="110"/>
      <c r="O44" s="110"/>
      <c r="P44" s="110"/>
      <c r="Q44" s="110"/>
    </row>
    <row r="45" spans="1:17" s="111" customFormat="1" x14ac:dyDescent="0.2">
      <c r="A45" s="21"/>
      <c r="B45" s="149"/>
      <c r="C45" s="21" t="s">
        <v>111</v>
      </c>
      <c r="D45" s="22" t="s">
        <v>178</v>
      </c>
      <c r="E45" s="10">
        <v>0</v>
      </c>
      <c r="F45" s="10">
        <v>10245</v>
      </c>
      <c r="G45" s="10">
        <v>10245</v>
      </c>
      <c r="H45" s="97" t="e">
        <f t="shared" si="11"/>
        <v>#DIV/0!</v>
      </c>
      <c r="I45" s="97">
        <f t="shared" si="12"/>
        <v>100</v>
      </c>
      <c r="J45" s="110"/>
      <c r="K45" s="110"/>
      <c r="L45" s="110"/>
      <c r="M45" s="110"/>
      <c r="N45" s="110"/>
      <c r="O45" s="110"/>
      <c r="P45" s="110"/>
      <c r="Q45" s="110"/>
    </row>
    <row r="46" spans="1:17" s="111" customFormat="1" x14ac:dyDescent="0.2">
      <c r="A46" s="5"/>
      <c r="B46" s="5"/>
      <c r="C46" s="5"/>
      <c r="D46" s="5"/>
      <c r="E46" s="16"/>
      <c r="F46" s="16"/>
      <c r="G46" s="16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17" s="111" customFormat="1" x14ac:dyDescent="0.2">
      <c r="A47" s="118"/>
      <c r="B47" s="5"/>
      <c r="C47" s="5"/>
      <c r="D47" s="5"/>
      <c r="E47" s="5"/>
      <c r="F47" s="5"/>
      <c r="G47" s="5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s="114" customFormat="1" ht="15.75" customHeight="1" x14ac:dyDescent="0.2">
      <c r="A48" s="369" t="s">
        <v>40</v>
      </c>
      <c r="B48" s="370"/>
      <c r="C48" s="370"/>
      <c r="D48" s="370"/>
      <c r="E48" s="370"/>
      <c r="F48" s="370"/>
      <c r="G48" s="370"/>
      <c r="H48" s="370"/>
      <c r="I48" s="370"/>
      <c r="J48" s="113"/>
      <c r="K48" s="113"/>
      <c r="L48" s="113"/>
      <c r="M48" s="113"/>
      <c r="N48" s="113"/>
      <c r="O48" s="113"/>
      <c r="P48" s="113"/>
      <c r="Q48" s="113"/>
    </row>
    <row r="49" spans="1:17" s="111" customFormat="1" ht="60" x14ac:dyDescent="0.2">
      <c r="A49" s="89" t="s">
        <v>29</v>
      </c>
      <c r="B49" s="89" t="s">
        <v>110</v>
      </c>
      <c r="C49" s="89" t="s">
        <v>36</v>
      </c>
      <c r="D49" s="20" t="s">
        <v>13</v>
      </c>
      <c r="E49" s="94" t="s">
        <v>75</v>
      </c>
      <c r="F49" s="94" t="s">
        <v>76</v>
      </c>
      <c r="G49" s="94" t="s">
        <v>77</v>
      </c>
      <c r="H49" s="89" t="s">
        <v>89</v>
      </c>
      <c r="I49" s="89" t="s">
        <v>89</v>
      </c>
      <c r="J49" s="110"/>
      <c r="K49" s="110"/>
      <c r="L49" s="110"/>
      <c r="M49" s="110"/>
      <c r="N49" s="110"/>
      <c r="O49" s="110"/>
      <c r="P49" s="110"/>
      <c r="Q49" s="110"/>
    </row>
    <row r="50" spans="1:17" s="111" customFormat="1" x14ac:dyDescent="0.2">
      <c r="A50" s="364">
        <v>1</v>
      </c>
      <c r="B50" s="364"/>
      <c r="C50" s="364"/>
      <c r="D50" s="364"/>
      <c r="E50" s="90">
        <v>2</v>
      </c>
      <c r="F50" s="112">
        <v>3</v>
      </c>
      <c r="G50" s="112">
        <v>4</v>
      </c>
      <c r="H50" s="90" t="s">
        <v>109</v>
      </c>
      <c r="I50" s="57" t="s">
        <v>108</v>
      </c>
      <c r="J50" s="110"/>
      <c r="K50" s="110"/>
      <c r="L50" s="110"/>
      <c r="M50" s="110"/>
      <c r="N50" s="110"/>
      <c r="O50" s="110"/>
      <c r="P50" s="110"/>
      <c r="Q50" s="110"/>
    </row>
    <row r="51" spans="1:17" s="111" customFormat="1" x14ac:dyDescent="0.2">
      <c r="A51" s="91" t="s">
        <v>198</v>
      </c>
      <c r="B51" s="91"/>
      <c r="C51" s="92"/>
      <c r="D51" s="93" t="s">
        <v>39</v>
      </c>
      <c r="E51" s="14">
        <f>SUM(E61,E78,E111,E135,E139,E142,E154,E159,E163,E168,E175)</f>
        <v>688614.72999999986</v>
      </c>
      <c r="F51" s="14">
        <f>SUM(F61,F78,F111,F135,F139,F142,F154,F159,F163,F168,F175)</f>
        <v>1540885</v>
      </c>
      <c r="G51" s="14">
        <f>SUM(G61,G78,G111,G135,G139,G142,G154,G159,G163,G168,G175)</f>
        <v>779142.45</v>
      </c>
      <c r="H51" s="62">
        <f t="shared" ref="H51:H156" si="16">SUM(G51/E51*100)</f>
        <v>113.14635253300493</v>
      </c>
      <c r="I51" s="62">
        <f t="shared" ref="I51:I155" si="17">SUM(G51/F51*100)</f>
        <v>50.564607352268332</v>
      </c>
      <c r="J51" s="110"/>
      <c r="K51" s="110"/>
      <c r="L51" s="110"/>
      <c r="M51" s="110"/>
      <c r="N51" s="110"/>
      <c r="O51" s="110"/>
      <c r="P51" s="110"/>
      <c r="Q51" s="110"/>
    </row>
    <row r="52" spans="1:17" s="111" customFormat="1" x14ac:dyDescent="0.2">
      <c r="A52" s="65"/>
      <c r="B52" s="59">
        <v>31</v>
      </c>
      <c r="C52" s="65"/>
      <c r="D52" s="8" t="s">
        <v>15</v>
      </c>
      <c r="E52" s="9">
        <f>SUM(E53,E55)</f>
        <v>0</v>
      </c>
      <c r="F52" s="9">
        <f>SUM(F53,F55)</f>
        <v>0</v>
      </c>
      <c r="G52" s="9">
        <f>SUM(G53,G55)</f>
        <v>0</v>
      </c>
      <c r="H52" s="75" t="e">
        <f t="shared" si="16"/>
        <v>#DIV/0!</v>
      </c>
      <c r="I52" s="75" t="e">
        <f t="shared" si="17"/>
        <v>#DIV/0!</v>
      </c>
      <c r="J52" s="110"/>
      <c r="K52" s="110"/>
      <c r="L52" s="110"/>
      <c r="M52" s="110"/>
      <c r="N52" s="110"/>
      <c r="O52" s="110"/>
      <c r="P52" s="110"/>
      <c r="Q52" s="110"/>
    </row>
    <row r="53" spans="1:17" s="114" customFormat="1" x14ac:dyDescent="0.2">
      <c r="A53" s="64"/>
      <c r="B53" s="60">
        <v>311</v>
      </c>
      <c r="C53" s="66"/>
      <c r="D53" s="64" t="s">
        <v>57</v>
      </c>
      <c r="E53" s="58">
        <f>SUM(E54)</f>
        <v>0</v>
      </c>
      <c r="F53" s="58"/>
      <c r="G53" s="58">
        <f>SUM(G54)</f>
        <v>0</v>
      </c>
      <c r="H53" s="62" t="e">
        <f t="shared" si="16"/>
        <v>#DIV/0!</v>
      </c>
      <c r="I53" s="62"/>
      <c r="J53" s="113"/>
      <c r="K53" s="113"/>
      <c r="L53" s="113"/>
      <c r="M53" s="113"/>
      <c r="N53" s="113"/>
      <c r="O53" s="113"/>
      <c r="P53" s="113"/>
      <c r="Q53" s="113"/>
    </row>
    <row r="54" spans="1:17" s="121" customFormat="1" x14ac:dyDescent="0.2">
      <c r="A54" s="66"/>
      <c r="B54" s="61">
        <v>3111</v>
      </c>
      <c r="C54" s="66"/>
      <c r="D54" s="66" t="s">
        <v>78</v>
      </c>
      <c r="E54" s="62">
        <v>0</v>
      </c>
      <c r="F54" s="62"/>
      <c r="G54" s="62">
        <v>0</v>
      </c>
      <c r="H54" s="58" t="e">
        <f t="shared" si="16"/>
        <v>#DIV/0!</v>
      </c>
      <c r="I54" s="58"/>
      <c r="J54" s="120"/>
      <c r="K54" s="120"/>
      <c r="L54" s="120"/>
      <c r="M54" s="120"/>
      <c r="N54" s="120"/>
      <c r="O54" s="120"/>
      <c r="P54" s="120"/>
      <c r="Q54" s="120"/>
    </row>
    <row r="55" spans="1:17" s="121" customFormat="1" x14ac:dyDescent="0.2">
      <c r="A55" s="64"/>
      <c r="B55" s="11">
        <v>313</v>
      </c>
      <c r="C55" s="64"/>
      <c r="D55" s="64" t="s">
        <v>58</v>
      </c>
      <c r="E55" s="63">
        <f>SUM(E56:E57)</f>
        <v>0</v>
      </c>
      <c r="F55" s="63"/>
      <c r="G55" s="63">
        <f>SUM(G56:G57)</f>
        <v>0</v>
      </c>
      <c r="H55" s="62" t="e">
        <f t="shared" si="16"/>
        <v>#DIV/0!</v>
      </c>
      <c r="I55" s="82"/>
      <c r="J55" s="120"/>
      <c r="K55" s="120"/>
      <c r="L55" s="120"/>
      <c r="M55" s="120"/>
      <c r="N55" s="120"/>
      <c r="O55" s="120"/>
      <c r="P55" s="120"/>
      <c r="Q55" s="120"/>
    </row>
    <row r="56" spans="1:17" s="111" customFormat="1" x14ac:dyDescent="0.2">
      <c r="A56" s="66"/>
      <c r="B56" s="69">
        <v>3132</v>
      </c>
      <c r="C56" s="66"/>
      <c r="D56" s="66" t="s">
        <v>79</v>
      </c>
      <c r="E56" s="76">
        <v>0</v>
      </c>
      <c r="F56" s="76"/>
      <c r="G56" s="76">
        <v>0</v>
      </c>
      <c r="H56" s="62" t="e">
        <f t="shared" si="16"/>
        <v>#DIV/0!</v>
      </c>
      <c r="I56" s="82"/>
      <c r="J56" s="110"/>
      <c r="K56" s="110"/>
      <c r="L56" s="110"/>
      <c r="M56" s="110"/>
      <c r="N56" s="110"/>
      <c r="O56" s="110"/>
      <c r="P56" s="110"/>
      <c r="Q56" s="110"/>
    </row>
    <row r="57" spans="1:17" s="114" customFormat="1" ht="30" x14ac:dyDescent="0.2">
      <c r="A57" s="66"/>
      <c r="B57" s="69">
        <v>3133</v>
      </c>
      <c r="C57" s="66"/>
      <c r="D57" s="68" t="s">
        <v>80</v>
      </c>
      <c r="E57" s="76">
        <v>0</v>
      </c>
      <c r="F57" s="76"/>
      <c r="G57" s="76">
        <v>0</v>
      </c>
      <c r="H57" s="62" t="e">
        <f t="shared" si="16"/>
        <v>#DIV/0!</v>
      </c>
      <c r="I57" s="62"/>
      <c r="J57" s="113"/>
      <c r="K57" s="113"/>
      <c r="L57" s="113"/>
      <c r="M57" s="113"/>
      <c r="N57" s="113"/>
      <c r="O57" s="113"/>
      <c r="P57" s="113"/>
      <c r="Q57" s="113"/>
    </row>
    <row r="58" spans="1:17" s="111" customFormat="1" x14ac:dyDescent="0.2">
      <c r="A58" s="65"/>
      <c r="B58" s="59">
        <v>32</v>
      </c>
      <c r="C58" s="65"/>
      <c r="D58" s="8" t="s">
        <v>16</v>
      </c>
      <c r="E58" s="9">
        <f>SUM(E59)</f>
        <v>2954.23</v>
      </c>
      <c r="F58" s="9">
        <f>SUM(F59)</f>
        <v>4248</v>
      </c>
      <c r="G58" s="9">
        <f>SUM(G59)</f>
        <v>4049.06</v>
      </c>
      <c r="H58" s="75">
        <f t="shared" si="16"/>
        <v>137.05974145547233</v>
      </c>
      <c r="I58" s="75">
        <f t="shared" si="17"/>
        <v>95.316854990583806</v>
      </c>
      <c r="J58" s="110"/>
      <c r="K58" s="110"/>
      <c r="L58" s="110"/>
      <c r="M58" s="110"/>
      <c r="N58" s="110"/>
      <c r="O58" s="110"/>
      <c r="P58" s="110"/>
      <c r="Q58" s="110"/>
    </row>
    <row r="59" spans="1:17" s="111" customFormat="1" x14ac:dyDescent="0.2">
      <c r="A59" s="64"/>
      <c r="B59" s="60" t="s">
        <v>159</v>
      </c>
      <c r="C59" s="64"/>
      <c r="D59" s="64" t="s">
        <v>64</v>
      </c>
      <c r="E59" s="58">
        <f>SUM(E60:E60)</f>
        <v>2954.23</v>
      </c>
      <c r="F59" s="58">
        <f>SUM(F60:F60)</f>
        <v>4248</v>
      </c>
      <c r="G59" s="58">
        <f>SUM(G60:G60)</f>
        <v>4049.06</v>
      </c>
      <c r="H59" s="62">
        <f t="shared" si="16"/>
        <v>137.05974145547233</v>
      </c>
      <c r="I59" s="62">
        <f t="shared" si="17"/>
        <v>95.316854990583806</v>
      </c>
      <c r="J59" s="110"/>
      <c r="K59" s="110"/>
      <c r="L59" s="110"/>
      <c r="M59" s="110"/>
      <c r="N59" s="110"/>
      <c r="O59" s="110"/>
      <c r="P59" s="110"/>
      <c r="Q59" s="110"/>
    </row>
    <row r="60" spans="1:17" s="123" customFormat="1" x14ac:dyDescent="0.2">
      <c r="A60" s="66"/>
      <c r="B60" s="61" t="s">
        <v>101</v>
      </c>
      <c r="C60" s="66"/>
      <c r="D60" s="66" t="s">
        <v>64</v>
      </c>
      <c r="E60" s="62">
        <v>2954.23</v>
      </c>
      <c r="F60" s="62">
        <v>4248</v>
      </c>
      <c r="G60" s="62">
        <v>4049.06</v>
      </c>
      <c r="H60" s="62">
        <f t="shared" si="16"/>
        <v>137.05974145547233</v>
      </c>
      <c r="I60" s="62"/>
      <c r="J60" s="122"/>
      <c r="K60" s="122"/>
      <c r="L60" s="122"/>
      <c r="M60" s="122"/>
      <c r="N60" s="122"/>
      <c r="O60" s="122"/>
      <c r="P60" s="122"/>
      <c r="Q60" s="122"/>
    </row>
    <row r="61" spans="1:17" s="111" customFormat="1" x14ac:dyDescent="0.2">
      <c r="A61" s="174"/>
      <c r="B61" s="175"/>
      <c r="C61" s="176" t="s">
        <v>34</v>
      </c>
      <c r="D61" s="177" t="s">
        <v>37</v>
      </c>
      <c r="E61" s="178">
        <f>SUM(E52,E58)</f>
        <v>2954.23</v>
      </c>
      <c r="F61" s="178">
        <f>SUM(F52,F58)</f>
        <v>4248</v>
      </c>
      <c r="G61" s="178">
        <f>SUM(G52,G58)</f>
        <v>4049.06</v>
      </c>
      <c r="H61" s="179">
        <f t="shared" si="16"/>
        <v>137.05974145547233</v>
      </c>
      <c r="I61" s="179">
        <f t="shared" si="17"/>
        <v>95.316854990583806</v>
      </c>
      <c r="J61" s="110"/>
      <c r="K61" s="110"/>
      <c r="L61" s="110"/>
      <c r="M61" s="110"/>
      <c r="N61" s="110"/>
      <c r="O61" s="110"/>
      <c r="P61" s="110"/>
      <c r="Q61" s="110"/>
    </row>
    <row r="62" spans="1:17" s="111" customFormat="1" x14ac:dyDescent="0.2">
      <c r="A62" s="65"/>
      <c r="B62" s="59">
        <v>31</v>
      </c>
      <c r="C62" s="65"/>
      <c r="D62" s="8" t="s">
        <v>15</v>
      </c>
      <c r="E62" s="9">
        <f>SUM(E63)</f>
        <v>0</v>
      </c>
      <c r="F62" s="9">
        <f>SUM(F63,F65,F66)</f>
        <v>5044</v>
      </c>
      <c r="G62" s="9">
        <f>SUM(G63)</f>
        <v>0</v>
      </c>
      <c r="H62" s="75" t="e">
        <f t="shared" si="16"/>
        <v>#DIV/0!</v>
      </c>
      <c r="I62" s="75">
        <f t="shared" si="17"/>
        <v>0</v>
      </c>
      <c r="J62" s="110"/>
      <c r="K62" s="110"/>
      <c r="L62" s="110"/>
      <c r="M62" s="110"/>
      <c r="N62" s="110"/>
      <c r="O62" s="110"/>
      <c r="P62" s="110"/>
      <c r="Q62" s="110"/>
    </row>
    <row r="63" spans="1:17" s="114" customFormat="1" x14ac:dyDescent="0.2">
      <c r="A63" s="64"/>
      <c r="B63" s="60">
        <v>311</v>
      </c>
      <c r="C63" s="66"/>
      <c r="D63" s="64" t="s">
        <v>57</v>
      </c>
      <c r="E63" s="58">
        <f>SUM(E64)</f>
        <v>0</v>
      </c>
      <c r="F63" s="58">
        <v>3191</v>
      </c>
      <c r="G63" s="58">
        <f>SUM(G64)</f>
        <v>0</v>
      </c>
      <c r="H63" s="62" t="e">
        <f t="shared" si="16"/>
        <v>#DIV/0!</v>
      </c>
      <c r="I63" s="62"/>
      <c r="J63" s="113"/>
      <c r="K63" s="113"/>
      <c r="L63" s="113"/>
      <c r="M63" s="113"/>
      <c r="N63" s="113"/>
      <c r="O63" s="113"/>
      <c r="P63" s="113"/>
      <c r="Q63" s="113"/>
    </row>
    <row r="64" spans="1:17" s="114" customFormat="1" x14ac:dyDescent="0.2">
      <c r="A64" s="66"/>
      <c r="B64" s="61">
        <v>3111</v>
      </c>
      <c r="C64" s="66"/>
      <c r="D64" s="66" t="s">
        <v>78</v>
      </c>
      <c r="E64" s="62">
        <v>0</v>
      </c>
      <c r="F64" s="62"/>
      <c r="G64" s="62">
        <v>0</v>
      </c>
      <c r="H64" s="58" t="e">
        <f t="shared" si="16"/>
        <v>#DIV/0!</v>
      </c>
      <c r="I64" s="58"/>
      <c r="J64" s="113"/>
      <c r="K64" s="113"/>
      <c r="L64" s="113"/>
      <c r="M64" s="113"/>
      <c r="N64" s="113"/>
      <c r="O64" s="113"/>
      <c r="P64" s="113"/>
      <c r="Q64" s="113"/>
    </row>
    <row r="65" spans="1:17" s="114" customFormat="1" x14ac:dyDescent="0.2">
      <c r="A65" s="66"/>
      <c r="B65" s="293" t="s">
        <v>180</v>
      </c>
      <c r="C65" s="294"/>
      <c r="D65" s="294" t="s">
        <v>181</v>
      </c>
      <c r="E65" s="251"/>
      <c r="F65" s="251">
        <v>1327</v>
      </c>
      <c r="G65" s="251"/>
      <c r="H65" s="251"/>
      <c r="I65" s="251"/>
      <c r="J65" s="113"/>
      <c r="K65" s="113"/>
      <c r="L65" s="113"/>
      <c r="M65" s="113"/>
      <c r="N65" s="113"/>
      <c r="O65" s="113"/>
      <c r="P65" s="113"/>
      <c r="Q65" s="113"/>
    </row>
    <row r="66" spans="1:17" s="114" customFormat="1" x14ac:dyDescent="0.2">
      <c r="A66" s="66"/>
      <c r="B66" s="293" t="s">
        <v>186</v>
      </c>
      <c r="C66" s="294"/>
      <c r="D66" s="294" t="s">
        <v>58</v>
      </c>
      <c r="E66" s="251"/>
      <c r="F66" s="251">
        <v>526</v>
      </c>
      <c r="G66" s="251"/>
      <c r="H66" s="251"/>
      <c r="I66" s="251"/>
      <c r="J66" s="113"/>
      <c r="K66" s="113"/>
      <c r="L66" s="113"/>
      <c r="M66" s="113"/>
      <c r="N66" s="113"/>
      <c r="O66" s="113"/>
      <c r="P66" s="113"/>
      <c r="Q66" s="113"/>
    </row>
    <row r="67" spans="1:17" s="111" customFormat="1" x14ac:dyDescent="0.2">
      <c r="A67" s="65"/>
      <c r="B67" s="59">
        <v>32</v>
      </c>
      <c r="C67" s="65"/>
      <c r="D67" s="8" t="s">
        <v>16</v>
      </c>
      <c r="E67" s="9">
        <f>SUM(E69)</f>
        <v>0</v>
      </c>
      <c r="F67" s="9">
        <f>SUM(F68,F69,F73,F74,F75)</f>
        <v>24956</v>
      </c>
      <c r="G67" s="9">
        <f>SUM(G69)</f>
        <v>0</v>
      </c>
      <c r="H67" s="75" t="e">
        <f t="shared" si="16"/>
        <v>#DIV/0!</v>
      </c>
      <c r="I67" s="75">
        <f t="shared" si="17"/>
        <v>0</v>
      </c>
      <c r="J67" s="110"/>
      <c r="K67" s="110"/>
      <c r="L67" s="110"/>
      <c r="M67" s="110"/>
      <c r="N67" s="110"/>
      <c r="O67" s="110"/>
      <c r="P67" s="110"/>
      <c r="Q67" s="110"/>
    </row>
    <row r="68" spans="1:17" s="111" customFormat="1" x14ac:dyDescent="0.2">
      <c r="A68" s="297"/>
      <c r="B68" s="298" t="s">
        <v>184</v>
      </c>
      <c r="C68" s="297"/>
      <c r="D68" s="70" t="s">
        <v>62</v>
      </c>
      <c r="E68" s="299"/>
      <c r="F68" s="299">
        <v>3756</v>
      </c>
      <c r="G68" s="299"/>
      <c r="H68" s="299"/>
      <c r="I68" s="299"/>
      <c r="J68" s="110"/>
      <c r="K68" s="110"/>
      <c r="L68" s="110"/>
      <c r="M68" s="110"/>
      <c r="N68" s="110"/>
      <c r="O68" s="110"/>
      <c r="P68" s="110"/>
      <c r="Q68" s="110"/>
    </row>
    <row r="69" spans="1:17" s="111" customFormat="1" x14ac:dyDescent="0.2">
      <c r="A69" s="64"/>
      <c r="B69" s="60">
        <v>322</v>
      </c>
      <c r="C69" s="64"/>
      <c r="D69" s="64" t="s">
        <v>63</v>
      </c>
      <c r="E69" s="7">
        <f>SUM(E70:E72)</f>
        <v>0</v>
      </c>
      <c r="F69" s="7">
        <v>9700</v>
      </c>
      <c r="G69" s="7">
        <f>SUM(G70:G72)</f>
        <v>0</v>
      </c>
      <c r="H69" s="62" t="e">
        <f t="shared" si="16"/>
        <v>#DIV/0!</v>
      </c>
      <c r="I69" s="62"/>
      <c r="J69" s="110"/>
      <c r="K69" s="110"/>
      <c r="L69" s="110"/>
      <c r="M69" s="110"/>
      <c r="N69" s="110"/>
      <c r="O69" s="110"/>
      <c r="P69" s="110"/>
      <c r="Q69" s="110"/>
    </row>
    <row r="70" spans="1:17" s="111" customFormat="1" x14ac:dyDescent="0.2">
      <c r="A70" s="66"/>
      <c r="B70" s="61" t="s">
        <v>84</v>
      </c>
      <c r="C70" s="66"/>
      <c r="D70" s="66" t="s">
        <v>67</v>
      </c>
      <c r="E70" s="15">
        <v>0</v>
      </c>
      <c r="F70" s="15"/>
      <c r="G70" s="15">
        <v>0</v>
      </c>
      <c r="H70" s="62" t="e">
        <f t="shared" si="16"/>
        <v>#DIV/0!</v>
      </c>
      <c r="I70" s="62"/>
      <c r="J70" s="110"/>
      <c r="K70" s="110"/>
      <c r="L70" s="110"/>
      <c r="M70" s="110"/>
      <c r="N70" s="110"/>
      <c r="O70" s="110"/>
      <c r="P70" s="110"/>
      <c r="Q70" s="110"/>
    </row>
    <row r="71" spans="1:17" s="123" customFormat="1" x14ac:dyDescent="0.2">
      <c r="A71" s="66"/>
      <c r="B71" s="61" t="s">
        <v>85</v>
      </c>
      <c r="C71" s="66"/>
      <c r="D71" s="66" t="s">
        <v>86</v>
      </c>
      <c r="E71" s="15">
        <v>0</v>
      </c>
      <c r="F71" s="15"/>
      <c r="G71" s="15">
        <v>0</v>
      </c>
      <c r="H71" s="62" t="e">
        <f t="shared" si="16"/>
        <v>#DIV/0!</v>
      </c>
      <c r="I71" s="62"/>
      <c r="J71" s="122"/>
      <c r="K71" s="122"/>
      <c r="L71" s="122"/>
      <c r="M71" s="122"/>
      <c r="N71" s="122"/>
      <c r="O71" s="122"/>
      <c r="P71" s="122"/>
      <c r="Q71" s="122"/>
    </row>
    <row r="72" spans="1:17" s="111" customFormat="1" ht="28.15" customHeight="1" x14ac:dyDescent="0.2">
      <c r="A72" s="66"/>
      <c r="B72" s="61" t="s">
        <v>87</v>
      </c>
      <c r="C72" s="66"/>
      <c r="D72" s="68" t="s">
        <v>88</v>
      </c>
      <c r="E72" s="15">
        <v>0</v>
      </c>
      <c r="F72" s="15"/>
      <c r="G72" s="15">
        <v>0</v>
      </c>
      <c r="H72" s="81" t="e">
        <f t="shared" si="16"/>
        <v>#DIV/0!</v>
      </c>
      <c r="I72" s="105"/>
      <c r="J72" s="110"/>
      <c r="K72" s="110"/>
      <c r="L72" s="110"/>
      <c r="M72" s="110"/>
      <c r="N72" s="110"/>
      <c r="O72" s="110"/>
      <c r="P72" s="110"/>
      <c r="Q72" s="110"/>
    </row>
    <row r="73" spans="1:17" s="111" customFormat="1" ht="28.15" customHeight="1" x14ac:dyDescent="0.2">
      <c r="A73" s="66"/>
      <c r="B73" s="293" t="s">
        <v>162</v>
      </c>
      <c r="C73" s="66"/>
      <c r="D73" s="70" t="s">
        <v>55</v>
      </c>
      <c r="E73" s="15"/>
      <c r="F73" s="295">
        <v>8000</v>
      </c>
      <c r="G73" s="15">
        <v>0</v>
      </c>
      <c r="H73" s="81"/>
      <c r="I73" s="105"/>
      <c r="J73" s="110"/>
      <c r="K73" s="110"/>
      <c r="L73" s="110"/>
      <c r="M73" s="110"/>
      <c r="N73" s="110"/>
      <c r="O73" s="110"/>
      <c r="P73" s="110"/>
      <c r="Q73" s="110"/>
    </row>
    <row r="74" spans="1:17" s="111" customFormat="1" ht="30" x14ac:dyDescent="0.2">
      <c r="A74" s="66"/>
      <c r="B74" s="293" t="s">
        <v>182</v>
      </c>
      <c r="C74" s="294"/>
      <c r="D74" s="296" t="s">
        <v>104</v>
      </c>
      <c r="E74" s="295"/>
      <c r="F74" s="295">
        <v>2000</v>
      </c>
      <c r="G74" s="295">
        <v>0</v>
      </c>
      <c r="H74" s="264"/>
      <c r="I74" s="265"/>
      <c r="J74" s="110"/>
      <c r="K74" s="110"/>
      <c r="L74" s="110"/>
      <c r="M74" s="110"/>
      <c r="N74" s="110"/>
      <c r="O74" s="110"/>
      <c r="P74" s="110"/>
      <c r="Q74" s="110"/>
    </row>
    <row r="75" spans="1:17" s="111" customFormat="1" x14ac:dyDescent="0.2">
      <c r="A75" s="66"/>
      <c r="B75" s="293" t="s">
        <v>159</v>
      </c>
      <c r="C75" s="294"/>
      <c r="D75" s="70" t="s">
        <v>64</v>
      </c>
      <c r="E75" s="295"/>
      <c r="F75" s="295">
        <v>1500</v>
      </c>
      <c r="G75" s="295">
        <v>0</v>
      </c>
      <c r="H75" s="264"/>
      <c r="I75" s="265"/>
      <c r="J75" s="110"/>
      <c r="K75" s="110"/>
      <c r="L75" s="110"/>
      <c r="M75" s="110"/>
      <c r="N75" s="110"/>
      <c r="O75" s="110"/>
      <c r="P75" s="110"/>
      <c r="Q75" s="110"/>
    </row>
    <row r="76" spans="1:17" s="111" customFormat="1" x14ac:dyDescent="0.2">
      <c r="A76" s="66"/>
      <c r="B76" s="293" t="s">
        <v>185</v>
      </c>
      <c r="C76" s="294"/>
      <c r="D76" s="70" t="s">
        <v>65</v>
      </c>
      <c r="E76" s="295"/>
      <c r="F76" s="295">
        <v>1000</v>
      </c>
      <c r="G76" s="295">
        <v>0</v>
      </c>
      <c r="H76" s="264"/>
      <c r="I76" s="334">
        <f t="shared" si="17"/>
        <v>0</v>
      </c>
      <c r="J76" s="110"/>
      <c r="K76" s="110"/>
      <c r="L76" s="110"/>
      <c r="M76" s="110"/>
      <c r="N76" s="110"/>
      <c r="O76" s="110"/>
      <c r="P76" s="110"/>
      <c r="Q76" s="110"/>
    </row>
    <row r="77" spans="1:17" s="111" customFormat="1" x14ac:dyDescent="0.2">
      <c r="A77" s="66"/>
      <c r="B77" s="293" t="s">
        <v>183</v>
      </c>
      <c r="C77" s="294"/>
      <c r="D77" s="64" t="s">
        <v>56</v>
      </c>
      <c r="E77" s="295"/>
      <c r="F77" s="295">
        <v>9000</v>
      </c>
      <c r="G77" s="295">
        <v>0</v>
      </c>
      <c r="H77" s="264"/>
      <c r="I77" s="334">
        <f t="shared" si="17"/>
        <v>0</v>
      </c>
      <c r="J77" s="110"/>
      <c r="K77" s="110"/>
      <c r="L77" s="110"/>
      <c r="M77" s="110"/>
      <c r="N77" s="110"/>
      <c r="O77" s="110"/>
      <c r="P77" s="110"/>
      <c r="Q77" s="110"/>
    </row>
    <row r="78" spans="1:17" s="114" customFormat="1" x14ac:dyDescent="0.2">
      <c r="A78" s="185"/>
      <c r="B78" s="186"/>
      <c r="C78" s="187" t="s">
        <v>31</v>
      </c>
      <c r="D78" s="188" t="s">
        <v>48</v>
      </c>
      <c r="E78" s="189">
        <f>SUM(E62,E67)</f>
        <v>0</v>
      </c>
      <c r="F78" s="189">
        <f>SUM(F62,F67,F76,F77)</f>
        <v>40000</v>
      </c>
      <c r="G78" s="189">
        <f>SUM(G62,G67)</f>
        <v>0</v>
      </c>
      <c r="H78" s="190" t="e">
        <f t="shared" si="16"/>
        <v>#DIV/0!</v>
      </c>
      <c r="I78" s="190">
        <f t="shared" si="17"/>
        <v>0</v>
      </c>
      <c r="J78" s="113"/>
      <c r="K78" s="113"/>
      <c r="L78" s="113"/>
      <c r="M78" s="113"/>
      <c r="N78" s="113"/>
      <c r="O78" s="113"/>
      <c r="P78" s="113"/>
      <c r="Q78" s="113"/>
    </row>
    <row r="79" spans="1:17" s="114" customFormat="1" x14ac:dyDescent="0.2">
      <c r="A79" s="65"/>
      <c r="B79" s="59">
        <v>31</v>
      </c>
      <c r="C79" s="65"/>
      <c r="D79" s="8" t="s">
        <v>15</v>
      </c>
      <c r="E79" s="9">
        <f>SUM(E80)</f>
        <v>0</v>
      </c>
      <c r="F79" s="9">
        <f>SUM(F80)</f>
        <v>0</v>
      </c>
      <c r="G79" s="9">
        <f>SUM(G80)</f>
        <v>0</v>
      </c>
      <c r="H79" s="75" t="e">
        <f t="shared" si="16"/>
        <v>#DIV/0!</v>
      </c>
      <c r="I79" s="75" t="e">
        <f t="shared" si="17"/>
        <v>#DIV/0!</v>
      </c>
      <c r="J79" s="113"/>
      <c r="K79" s="113"/>
      <c r="L79" s="113"/>
      <c r="M79" s="113"/>
      <c r="N79" s="113"/>
      <c r="O79" s="113"/>
      <c r="P79" s="113"/>
      <c r="Q79" s="113"/>
    </row>
    <row r="80" spans="1:17" s="111" customFormat="1" x14ac:dyDescent="0.2">
      <c r="A80" s="64"/>
      <c r="B80" s="11">
        <v>312</v>
      </c>
      <c r="C80" s="115"/>
      <c r="D80" s="70" t="s">
        <v>61</v>
      </c>
      <c r="E80" s="63">
        <f>SUM(E81)</f>
        <v>0</v>
      </c>
      <c r="F80" s="63"/>
      <c r="G80" s="63">
        <f>SUM(G81)</f>
        <v>0</v>
      </c>
      <c r="H80" s="58" t="e">
        <f t="shared" si="16"/>
        <v>#DIV/0!</v>
      </c>
      <c r="I80" s="58"/>
      <c r="J80" s="110"/>
      <c r="K80" s="110"/>
      <c r="L80" s="110"/>
      <c r="M80" s="110"/>
      <c r="N80" s="110"/>
      <c r="O80" s="110"/>
      <c r="P80" s="110"/>
      <c r="Q80" s="110"/>
    </row>
    <row r="81" spans="1:17" s="114" customFormat="1" ht="15.75" customHeight="1" x14ac:dyDescent="0.2">
      <c r="A81" s="64"/>
      <c r="B81" s="69" t="s">
        <v>90</v>
      </c>
      <c r="C81" s="115"/>
      <c r="D81" s="71" t="s">
        <v>61</v>
      </c>
      <c r="E81" s="76">
        <v>0</v>
      </c>
      <c r="F81" s="76"/>
      <c r="G81" s="76">
        <v>0</v>
      </c>
      <c r="H81" s="62" t="e">
        <f t="shared" si="16"/>
        <v>#DIV/0!</v>
      </c>
      <c r="I81" s="62"/>
      <c r="J81" s="113"/>
      <c r="K81" s="113"/>
      <c r="L81" s="113"/>
      <c r="M81" s="113"/>
      <c r="N81" s="113"/>
      <c r="O81" s="113"/>
      <c r="P81" s="113"/>
      <c r="Q81" s="113"/>
    </row>
    <row r="82" spans="1:17" s="111" customFormat="1" ht="15.75" customHeight="1" x14ac:dyDescent="0.2">
      <c r="A82" s="65"/>
      <c r="B82" s="59">
        <v>32</v>
      </c>
      <c r="C82" s="65"/>
      <c r="D82" s="8" t="s">
        <v>16</v>
      </c>
      <c r="E82" s="9">
        <f>SUM(E83,E87,E91,E101,E103)</f>
        <v>90065.510000000009</v>
      </c>
      <c r="F82" s="9">
        <f>SUM(F83,F87,F91,F101,F103)</f>
        <v>214476</v>
      </c>
      <c r="G82" s="9">
        <f>SUM(G83,G87,G91,G101,G103)</f>
        <v>71420.179999999993</v>
      </c>
      <c r="H82" s="75">
        <f t="shared" si="16"/>
        <v>79.29803539667958</v>
      </c>
      <c r="I82" s="75">
        <f t="shared" si="17"/>
        <v>33.299847069135936</v>
      </c>
      <c r="J82" s="110"/>
      <c r="K82" s="110"/>
      <c r="L82" s="110"/>
      <c r="M82" s="110"/>
      <c r="N82" s="110"/>
      <c r="O82" s="110"/>
      <c r="P82" s="110"/>
      <c r="Q82" s="110"/>
    </row>
    <row r="83" spans="1:17" s="111" customFormat="1" x14ac:dyDescent="0.2">
      <c r="A83" s="64"/>
      <c r="B83" s="73">
        <v>321</v>
      </c>
      <c r="C83" s="115"/>
      <c r="D83" s="70" t="s">
        <v>62</v>
      </c>
      <c r="E83" s="58">
        <v>22331.34</v>
      </c>
      <c r="F83" s="58">
        <v>44900</v>
      </c>
      <c r="G83" s="58">
        <f>SUM(G84:G86)</f>
        <v>29907.18</v>
      </c>
      <c r="H83" s="62">
        <f t="shared" si="16"/>
        <v>133.92469954781038</v>
      </c>
      <c r="I83" s="62"/>
      <c r="J83" s="110"/>
      <c r="K83" s="110"/>
      <c r="L83" s="110"/>
      <c r="M83" s="110"/>
      <c r="N83" s="110"/>
      <c r="O83" s="110"/>
      <c r="P83" s="110"/>
      <c r="Q83" s="110"/>
    </row>
    <row r="84" spans="1:17" s="114" customFormat="1" ht="15.75" customHeight="1" x14ac:dyDescent="0.2">
      <c r="A84" s="66"/>
      <c r="B84" s="74" t="s">
        <v>81</v>
      </c>
      <c r="C84" s="116"/>
      <c r="D84" s="71" t="s">
        <v>82</v>
      </c>
      <c r="E84" s="62">
        <v>0</v>
      </c>
      <c r="F84" s="62"/>
      <c r="G84" s="62">
        <v>13269</v>
      </c>
      <c r="H84" s="62" t="e">
        <f t="shared" si="16"/>
        <v>#DIV/0!</v>
      </c>
      <c r="I84" s="62"/>
      <c r="J84" s="113"/>
      <c r="K84" s="113"/>
      <c r="L84" s="113"/>
      <c r="M84" s="113"/>
      <c r="N84" s="113"/>
      <c r="O84" s="113"/>
      <c r="P84" s="113"/>
      <c r="Q84" s="113"/>
    </row>
    <row r="85" spans="1:17" s="111" customFormat="1" ht="30" x14ac:dyDescent="0.2">
      <c r="A85" s="66"/>
      <c r="B85" s="74" t="s">
        <v>83</v>
      </c>
      <c r="C85" s="116"/>
      <c r="D85" s="72" t="s">
        <v>66</v>
      </c>
      <c r="E85" s="62">
        <v>0</v>
      </c>
      <c r="F85" s="62"/>
      <c r="G85" s="62">
        <v>16055</v>
      </c>
      <c r="H85" s="58" t="e">
        <f t="shared" si="16"/>
        <v>#DIV/0!</v>
      </c>
      <c r="I85" s="58"/>
      <c r="J85" s="110"/>
      <c r="K85" s="110"/>
      <c r="L85" s="110"/>
      <c r="M85" s="110"/>
      <c r="N85" s="110"/>
      <c r="O85" s="110"/>
      <c r="P85" s="110"/>
      <c r="Q85" s="110"/>
    </row>
    <row r="86" spans="1:17" s="111" customFormat="1" x14ac:dyDescent="0.2">
      <c r="A86" s="66"/>
      <c r="B86" s="74">
        <v>3213</v>
      </c>
      <c r="C86" s="116"/>
      <c r="D86" s="72" t="s">
        <v>168</v>
      </c>
      <c r="E86" s="62"/>
      <c r="F86" s="62"/>
      <c r="G86" s="62">
        <v>583.17999999999995</v>
      </c>
      <c r="H86" s="58"/>
      <c r="I86" s="58"/>
      <c r="J86" s="110"/>
      <c r="K86" s="110"/>
      <c r="L86" s="110"/>
      <c r="M86" s="110"/>
      <c r="N86" s="110"/>
      <c r="O86" s="110"/>
      <c r="P86" s="110"/>
      <c r="Q86" s="110"/>
    </row>
    <row r="87" spans="1:17" s="111" customFormat="1" ht="15.75" customHeight="1" x14ac:dyDescent="0.2">
      <c r="A87" s="64"/>
      <c r="B87" s="73">
        <v>322</v>
      </c>
      <c r="C87" s="115"/>
      <c r="D87" s="70" t="s">
        <v>63</v>
      </c>
      <c r="E87" s="58">
        <v>14880.44</v>
      </c>
      <c r="F87" s="58">
        <v>25930</v>
      </c>
      <c r="G87" s="58">
        <f>SUM(G88:G90)</f>
        <v>12424</v>
      </c>
      <c r="H87" s="62">
        <f t="shared" si="16"/>
        <v>83.492154801874136</v>
      </c>
      <c r="I87" s="62"/>
      <c r="J87" s="110"/>
      <c r="K87" s="110"/>
      <c r="L87" s="110"/>
      <c r="M87" s="110"/>
      <c r="N87" s="110"/>
      <c r="O87" s="110"/>
      <c r="P87" s="110"/>
      <c r="Q87" s="110"/>
    </row>
    <row r="88" spans="1:17" s="111" customFormat="1" x14ac:dyDescent="0.2">
      <c r="A88" s="66"/>
      <c r="B88" s="74" t="s">
        <v>84</v>
      </c>
      <c r="C88" s="116"/>
      <c r="D88" s="71" t="s">
        <v>67</v>
      </c>
      <c r="E88" s="62">
        <v>0</v>
      </c>
      <c r="F88" s="62"/>
      <c r="G88" s="62">
        <v>6897</v>
      </c>
      <c r="H88" s="62" t="e">
        <f t="shared" si="16"/>
        <v>#DIV/0!</v>
      </c>
      <c r="I88" s="62"/>
      <c r="J88" s="110"/>
      <c r="K88" s="110"/>
      <c r="L88" s="110"/>
      <c r="M88" s="110"/>
      <c r="N88" s="110"/>
      <c r="O88" s="110"/>
      <c r="P88" s="110"/>
      <c r="Q88" s="110"/>
    </row>
    <row r="89" spans="1:17" s="114" customFormat="1" ht="15.75" customHeight="1" x14ac:dyDescent="0.2">
      <c r="A89" s="66"/>
      <c r="B89" s="74" t="s">
        <v>85</v>
      </c>
      <c r="C89" s="116"/>
      <c r="D89" s="71" t="s">
        <v>86</v>
      </c>
      <c r="E89" s="62">
        <v>0</v>
      </c>
      <c r="F89" s="62"/>
      <c r="G89" s="62">
        <v>4774</v>
      </c>
      <c r="H89" s="62" t="e">
        <f t="shared" si="16"/>
        <v>#DIV/0!</v>
      </c>
      <c r="I89" s="62"/>
      <c r="J89" s="113"/>
      <c r="K89" s="113"/>
      <c r="L89" s="113"/>
      <c r="M89" s="113"/>
      <c r="N89" s="113"/>
      <c r="O89" s="113"/>
      <c r="P89" s="113"/>
      <c r="Q89" s="113"/>
    </row>
    <row r="90" spans="1:17" s="111" customFormat="1" ht="30" x14ac:dyDescent="0.2">
      <c r="A90" s="66"/>
      <c r="B90" s="74" t="s">
        <v>87</v>
      </c>
      <c r="C90" s="116"/>
      <c r="D90" s="72" t="s">
        <v>88</v>
      </c>
      <c r="E90" s="62">
        <v>0</v>
      </c>
      <c r="F90" s="62"/>
      <c r="G90" s="62">
        <v>753</v>
      </c>
      <c r="H90" s="58" t="e">
        <f t="shared" si="16"/>
        <v>#DIV/0!</v>
      </c>
      <c r="I90" s="58"/>
      <c r="J90" s="110"/>
      <c r="K90" s="110"/>
      <c r="L90" s="110"/>
      <c r="M90" s="110"/>
      <c r="N90" s="110"/>
      <c r="O90" s="110"/>
      <c r="P90" s="110"/>
      <c r="Q90" s="110"/>
    </row>
    <row r="91" spans="1:17" s="111" customFormat="1" ht="15.75" customHeight="1" x14ac:dyDescent="0.2">
      <c r="A91" s="64"/>
      <c r="B91" s="73">
        <v>323</v>
      </c>
      <c r="C91" s="115"/>
      <c r="D91" s="70" t="s">
        <v>55</v>
      </c>
      <c r="E91" s="58">
        <v>48421.73</v>
      </c>
      <c r="F91" s="58">
        <v>138670</v>
      </c>
      <c r="G91" s="58">
        <f>SUM(G92:G100)</f>
        <v>24725</v>
      </c>
      <c r="H91" s="62">
        <f t="shared" si="16"/>
        <v>51.061785690019747</v>
      </c>
      <c r="I91" s="62"/>
      <c r="J91" s="110"/>
      <c r="K91" s="110"/>
      <c r="L91" s="110"/>
      <c r="M91" s="110"/>
      <c r="N91" s="110"/>
      <c r="O91" s="110"/>
      <c r="P91" s="110"/>
      <c r="Q91" s="110"/>
    </row>
    <row r="92" spans="1:17" s="111" customFormat="1" ht="15.75" customHeight="1" x14ac:dyDescent="0.2">
      <c r="A92" s="66"/>
      <c r="B92" s="74" t="s">
        <v>91</v>
      </c>
      <c r="C92" s="116"/>
      <c r="D92" s="71" t="s">
        <v>92</v>
      </c>
      <c r="E92" s="62">
        <v>0</v>
      </c>
      <c r="F92" s="62"/>
      <c r="G92" s="62">
        <v>3860</v>
      </c>
      <c r="H92" s="62" t="e">
        <f t="shared" si="16"/>
        <v>#DIV/0!</v>
      </c>
      <c r="I92" s="62"/>
      <c r="J92" s="110"/>
      <c r="K92" s="110"/>
      <c r="L92" s="110"/>
      <c r="M92" s="110"/>
      <c r="N92" s="110"/>
      <c r="O92" s="110"/>
      <c r="P92" s="110"/>
      <c r="Q92" s="110"/>
    </row>
    <row r="93" spans="1:17" s="111" customFormat="1" ht="15.75" customHeight="1" x14ac:dyDescent="0.2">
      <c r="A93" s="66"/>
      <c r="B93" s="74" t="s">
        <v>93</v>
      </c>
      <c r="C93" s="116"/>
      <c r="D93" s="71" t="s">
        <v>94</v>
      </c>
      <c r="E93" s="62">
        <v>0</v>
      </c>
      <c r="F93" s="62"/>
      <c r="G93" s="62">
        <v>3154</v>
      </c>
      <c r="H93" s="62" t="e">
        <f t="shared" si="16"/>
        <v>#DIV/0!</v>
      </c>
      <c r="I93" s="62"/>
      <c r="J93" s="110"/>
      <c r="K93" s="110"/>
      <c r="L93" s="110"/>
      <c r="M93" s="110"/>
      <c r="N93" s="110"/>
      <c r="O93" s="110"/>
      <c r="P93" s="110"/>
      <c r="Q93" s="110"/>
    </row>
    <row r="94" spans="1:17" s="111" customFormat="1" ht="15.75" customHeight="1" x14ac:dyDescent="0.2">
      <c r="A94" s="66"/>
      <c r="B94" s="74">
        <v>3233</v>
      </c>
      <c r="C94" s="116"/>
      <c r="D94" s="148" t="s">
        <v>148</v>
      </c>
      <c r="E94" s="62"/>
      <c r="F94" s="62"/>
      <c r="G94" s="62">
        <v>322</v>
      </c>
      <c r="H94" s="62"/>
      <c r="I94" s="62"/>
      <c r="J94" s="110"/>
      <c r="K94" s="110"/>
      <c r="L94" s="110"/>
      <c r="M94" s="110"/>
      <c r="N94" s="110"/>
      <c r="O94" s="110"/>
      <c r="P94" s="110"/>
      <c r="Q94" s="110"/>
    </row>
    <row r="95" spans="1:17" s="111" customFormat="1" ht="15.75" customHeight="1" x14ac:dyDescent="0.2">
      <c r="A95" s="66"/>
      <c r="B95" s="74" t="s">
        <v>95</v>
      </c>
      <c r="C95" s="116"/>
      <c r="D95" s="71" t="s">
        <v>96</v>
      </c>
      <c r="E95" s="62">
        <v>0</v>
      </c>
      <c r="F95" s="62"/>
      <c r="G95" s="62">
        <v>3365</v>
      </c>
      <c r="H95" s="62" t="e">
        <f t="shared" si="16"/>
        <v>#DIV/0!</v>
      </c>
      <c r="I95" s="62"/>
      <c r="J95" s="110"/>
      <c r="K95" s="110"/>
      <c r="L95" s="110"/>
      <c r="M95" s="110"/>
      <c r="N95" s="110"/>
      <c r="O95" s="110"/>
      <c r="P95" s="110"/>
      <c r="Q95" s="110"/>
    </row>
    <row r="96" spans="1:17" s="111" customFormat="1" ht="15.75" customHeight="1" x14ac:dyDescent="0.2">
      <c r="A96" s="66"/>
      <c r="B96" s="233">
        <v>3235</v>
      </c>
      <c r="C96" s="148"/>
      <c r="D96" s="148" t="s">
        <v>69</v>
      </c>
      <c r="E96" s="62"/>
      <c r="F96" s="62"/>
      <c r="G96" s="62">
        <v>146</v>
      </c>
      <c r="H96" s="62"/>
      <c r="I96" s="62"/>
      <c r="J96" s="110"/>
      <c r="K96" s="110"/>
      <c r="L96" s="110"/>
      <c r="M96" s="110"/>
      <c r="N96" s="110"/>
      <c r="O96" s="110"/>
      <c r="P96" s="110"/>
      <c r="Q96" s="110"/>
    </row>
    <row r="97" spans="1:17" s="111" customFormat="1" ht="15.75" customHeight="1" x14ac:dyDescent="0.2">
      <c r="A97" s="66"/>
      <c r="B97" s="233">
        <v>3236</v>
      </c>
      <c r="C97" s="148"/>
      <c r="D97" s="148" t="s">
        <v>149</v>
      </c>
      <c r="E97" s="62"/>
      <c r="F97" s="62"/>
      <c r="G97" s="62">
        <v>3339</v>
      </c>
      <c r="H97" s="62"/>
      <c r="I97" s="62"/>
      <c r="J97" s="110"/>
      <c r="K97" s="110"/>
      <c r="L97" s="110"/>
      <c r="M97" s="110"/>
      <c r="N97" s="110"/>
      <c r="O97" s="110"/>
      <c r="P97" s="110"/>
      <c r="Q97" s="110"/>
    </row>
    <row r="98" spans="1:17" s="111" customFormat="1" ht="15.75" customHeight="1" x14ac:dyDescent="0.2">
      <c r="A98" s="66"/>
      <c r="B98" s="233">
        <v>3237</v>
      </c>
      <c r="C98" s="148"/>
      <c r="D98" s="148" t="s">
        <v>150</v>
      </c>
      <c r="E98" s="62"/>
      <c r="F98" s="62"/>
      <c r="G98" s="62">
        <v>1991</v>
      </c>
      <c r="H98" s="62"/>
      <c r="I98" s="62"/>
      <c r="J98" s="110"/>
      <c r="K98" s="110"/>
      <c r="L98" s="110"/>
      <c r="M98" s="110"/>
      <c r="N98" s="110"/>
      <c r="O98" s="110"/>
      <c r="P98" s="110"/>
      <c r="Q98" s="110"/>
    </row>
    <row r="99" spans="1:17" s="114" customFormat="1" ht="15.75" customHeight="1" x14ac:dyDescent="0.2">
      <c r="A99" s="66"/>
      <c r="B99" s="74" t="s">
        <v>97</v>
      </c>
      <c r="C99" s="116"/>
      <c r="D99" s="71" t="s">
        <v>98</v>
      </c>
      <c r="E99" s="62">
        <v>0</v>
      </c>
      <c r="F99" s="62"/>
      <c r="G99" s="62">
        <v>6296</v>
      </c>
      <c r="H99" s="62" t="e">
        <f t="shared" si="16"/>
        <v>#DIV/0!</v>
      </c>
      <c r="I99" s="62"/>
      <c r="J99" s="113"/>
      <c r="K99" s="113"/>
      <c r="L99" s="113"/>
      <c r="M99" s="113"/>
      <c r="N99" s="113"/>
      <c r="O99" s="113"/>
      <c r="P99" s="113"/>
      <c r="Q99" s="113"/>
    </row>
    <row r="100" spans="1:17" s="111" customFormat="1" ht="16.149999999999999" customHeight="1" x14ac:dyDescent="0.2">
      <c r="A100" s="66"/>
      <c r="B100" s="74" t="s">
        <v>99</v>
      </c>
      <c r="C100" s="116"/>
      <c r="D100" s="71" t="s">
        <v>68</v>
      </c>
      <c r="E100" s="62">
        <v>0</v>
      </c>
      <c r="F100" s="62"/>
      <c r="G100" s="62">
        <v>2252</v>
      </c>
      <c r="H100" s="58" t="e">
        <f t="shared" si="16"/>
        <v>#DIV/0!</v>
      </c>
      <c r="I100" s="58"/>
      <c r="J100" s="110"/>
      <c r="K100" s="110"/>
      <c r="L100" s="110"/>
      <c r="M100" s="110"/>
      <c r="N100" s="110"/>
      <c r="O100" s="110"/>
      <c r="P100" s="110"/>
      <c r="Q100" s="110"/>
    </row>
    <row r="101" spans="1:17" s="111" customFormat="1" ht="16.149999999999999" customHeight="1" x14ac:dyDescent="0.2">
      <c r="A101" s="66"/>
      <c r="B101" s="235">
        <v>324</v>
      </c>
      <c r="C101" s="116"/>
      <c r="D101" s="234" t="s">
        <v>104</v>
      </c>
      <c r="E101" s="251">
        <v>1538</v>
      </c>
      <c r="F101" s="251">
        <v>2586</v>
      </c>
      <c r="G101" s="251">
        <f>G102</f>
        <v>1937</v>
      </c>
      <c r="H101" s="58">
        <f t="shared" ref="H101" si="18">SUM(G101/E101*100)</f>
        <v>125.94278283485045</v>
      </c>
      <c r="I101" s="58"/>
      <c r="J101" s="110"/>
      <c r="K101" s="110"/>
      <c r="L101" s="110"/>
      <c r="M101" s="110"/>
      <c r="N101" s="110"/>
      <c r="O101" s="110"/>
      <c r="P101" s="110"/>
      <c r="Q101" s="110"/>
    </row>
    <row r="102" spans="1:17" s="111" customFormat="1" x14ac:dyDescent="0.2">
      <c r="A102" s="66"/>
      <c r="B102" s="74">
        <v>3241</v>
      </c>
      <c r="C102" s="116"/>
      <c r="D102" s="71" t="s">
        <v>104</v>
      </c>
      <c r="E102" s="62"/>
      <c r="F102" s="62"/>
      <c r="G102" s="62">
        <v>1937</v>
      </c>
      <c r="H102" s="58"/>
      <c r="I102" s="58"/>
      <c r="J102" s="110"/>
      <c r="K102" s="110"/>
      <c r="L102" s="110"/>
      <c r="M102" s="110"/>
      <c r="N102" s="110"/>
      <c r="O102" s="110"/>
      <c r="P102" s="110"/>
      <c r="Q102" s="110"/>
    </row>
    <row r="103" spans="1:17" s="111" customFormat="1" ht="15.75" customHeight="1" x14ac:dyDescent="0.2">
      <c r="A103" s="64"/>
      <c r="B103" s="73">
        <v>329</v>
      </c>
      <c r="C103" s="115"/>
      <c r="D103" s="70" t="s">
        <v>64</v>
      </c>
      <c r="E103" s="58">
        <v>2894</v>
      </c>
      <c r="F103" s="58">
        <v>2390</v>
      </c>
      <c r="G103" s="58">
        <f>SUM(G104:G107)</f>
        <v>2427</v>
      </c>
      <c r="H103" s="62">
        <f t="shared" si="16"/>
        <v>83.86316516931582</v>
      </c>
      <c r="I103" s="62"/>
      <c r="J103" s="110"/>
      <c r="K103" s="110"/>
      <c r="L103" s="110"/>
      <c r="M103" s="110"/>
      <c r="N103" s="110"/>
      <c r="O103" s="110"/>
      <c r="P103" s="110"/>
      <c r="Q103" s="110"/>
    </row>
    <row r="104" spans="1:17" s="111" customFormat="1" x14ac:dyDescent="0.2">
      <c r="A104" s="66"/>
      <c r="B104" s="74">
        <v>3292</v>
      </c>
      <c r="C104" s="116"/>
      <c r="D104" s="72" t="s">
        <v>151</v>
      </c>
      <c r="E104" s="62">
        <v>0</v>
      </c>
      <c r="F104" s="62"/>
      <c r="G104" s="62">
        <v>2019</v>
      </c>
      <c r="H104" s="62" t="e">
        <f t="shared" si="16"/>
        <v>#DIV/0!</v>
      </c>
      <c r="I104" s="62"/>
      <c r="J104" s="110"/>
      <c r="K104" s="110"/>
      <c r="L104" s="110"/>
      <c r="M104" s="110"/>
      <c r="N104" s="110"/>
      <c r="O104" s="110"/>
      <c r="P104" s="110"/>
      <c r="Q104" s="110"/>
    </row>
    <row r="105" spans="1:17" s="111" customFormat="1" ht="15.75" customHeight="1" x14ac:dyDescent="0.2">
      <c r="A105" s="66"/>
      <c r="B105" s="74">
        <v>3294</v>
      </c>
      <c r="C105" s="116"/>
      <c r="D105" s="71" t="s">
        <v>152</v>
      </c>
      <c r="F105" s="62"/>
      <c r="G105" s="62">
        <v>68</v>
      </c>
      <c r="H105" s="62" t="e">
        <f>SUM(G105/E106*100)</f>
        <v>#DIV/0!</v>
      </c>
      <c r="I105" s="62"/>
      <c r="J105" s="110"/>
      <c r="K105" s="110"/>
      <c r="L105" s="110"/>
      <c r="M105" s="110"/>
      <c r="N105" s="110"/>
      <c r="O105" s="110"/>
      <c r="P105" s="110"/>
      <c r="Q105" s="110"/>
    </row>
    <row r="106" spans="1:17" s="114" customFormat="1" ht="15.75" customHeight="1" x14ac:dyDescent="0.2">
      <c r="A106" s="66"/>
      <c r="B106" s="95">
        <v>3295</v>
      </c>
      <c r="C106" s="116"/>
      <c r="D106" s="96" t="s">
        <v>100</v>
      </c>
      <c r="E106" s="62">
        <v>0</v>
      </c>
      <c r="F106" s="62"/>
      <c r="G106" s="62">
        <v>53</v>
      </c>
      <c r="H106" s="62" t="e">
        <f>SUM(G106/#REF!*100)</f>
        <v>#REF!</v>
      </c>
      <c r="I106" s="62"/>
      <c r="J106" s="113"/>
      <c r="K106" s="113"/>
      <c r="L106" s="113"/>
      <c r="M106" s="113"/>
      <c r="N106" s="113"/>
      <c r="O106" s="113"/>
      <c r="P106" s="113"/>
      <c r="Q106" s="113"/>
    </row>
    <row r="107" spans="1:17" s="114" customFormat="1" ht="15.75" customHeight="1" x14ac:dyDescent="0.2">
      <c r="A107" s="66"/>
      <c r="B107" s="95" t="s">
        <v>101</v>
      </c>
      <c r="C107" s="116"/>
      <c r="D107" s="96" t="s">
        <v>64</v>
      </c>
      <c r="E107" s="62">
        <v>0</v>
      </c>
      <c r="F107" s="62"/>
      <c r="G107" s="62">
        <v>287</v>
      </c>
      <c r="H107" s="58" t="e">
        <f t="shared" si="16"/>
        <v>#DIV/0!</v>
      </c>
      <c r="I107" s="58"/>
      <c r="J107" s="113"/>
      <c r="K107" s="113"/>
      <c r="L107" s="113"/>
      <c r="M107" s="113"/>
      <c r="N107" s="113"/>
      <c r="O107" s="113"/>
      <c r="P107" s="113"/>
      <c r="Q107" s="113"/>
    </row>
    <row r="108" spans="1:17" s="111" customFormat="1" ht="15.75" customHeight="1" x14ac:dyDescent="0.2">
      <c r="A108" s="65"/>
      <c r="B108" s="59">
        <v>34</v>
      </c>
      <c r="C108" s="65"/>
      <c r="D108" s="8" t="s">
        <v>19</v>
      </c>
      <c r="E108" s="9">
        <f t="shared" ref="E108:F108" si="19">SUM(E109)</f>
        <v>579</v>
      </c>
      <c r="F108" s="9">
        <f t="shared" si="19"/>
        <v>1324</v>
      </c>
      <c r="G108" s="9">
        <f>SUM(G109)</f>
        <v>860</v>
      </c>
      <c r="H108" s="75">
        <f t="shared" si="16"/>
        <v>148.53195164075993</v>
      </c>
      <c r="I108" s="75">
        <f t="shared" si="17"/>
        <v>64.954682779456192</v>
      </c>
      <c r="J108" s="110"/>
      <c r="K108" s="110"/>
      <c r="L108" s="110"/>
      <c r="M108" s="110"/>
      <c r="N108" s="110"/>
      <c r="O108" s="110"/>
      <c r="P108" s="110"/>
      <c r="Q108" s="110"/>
    </row>
    <row r="109" spans="1:17" s="123" customFormat="1" x14ac:dyDescent="0.2">
      <c r="A109" s="64"/>
      <c r="B109" s="73">
        <v>343</v>
      </c>
      <c r="C109" s="115"/>
      <c r="D109" s="70" t="s">
        <v>65</v>
      </c>
      <c r="E109" s="58">
        <v>579</v>
      </c>
      <c r="F109" s="58">
        <v>1324</v>
      </c>
      <c r="G109" s="58">
        <v>860</v>
      </c>
      <c r="H109" s="62">
        <f t="shared" si="16"/>
        <v>148.53195164075993</v>
      </c>
      <c r="I109" s="62"/>
      <c r="J109" s="122"/>
      <c r="K109" s="122"/>
      <c r="L109" s="122"/>
      <c r="M109" s="122"/>
      <c r="N109" s="122"/>
      <c r="O109" s="122"/>
      <c r="P109" s="122"/>
      <c r="Q109" s="122"/>
    </row>
    <row r="110" spans="1:17" s="114" customFormat="1" x14ac:dyDescent="0.2">
      <c r="A110" s="66"/>
      <c r="B110" s="74" t="s">
        <v>102</v>
      </c>
      <c r="C110" s="116"/>
      <c r="D110" s="71" t="s">
        <v>103</v>
      </c>
      <c r="E110" s="62">
        <v>0</v>
      </c>
      <c r="F110" s="62"/>
      <c r="G110" s="62">
        <v>860</v>
      </c>
      <c r="H110" s="58" t="e">
        <f t="shared" si="16"/>
        <v>#DIV/0!</v>
      </c>
      <c r="I110" s="105"/>
      <c r="J110" s="113"/>
      <c r="K110" s="113"/>
      <c r="L110" s="113"/>
      <c r="M110" s="113"/>
      <c r="N110" s="113"/>
      <c r="O110" s="113"/>
      <c r="P110" s="113"/>
      <c r="Q110" s="113"/>
    </row>
    <row r="111" spans="1:17" s="114" customFormat="1" x14ac:dyDescent="0.2">
      <c r="A111" s="203"/>
      <c r="B111" s="204"/>
      <c r="C111" s="205" t="s">
        <v>38</v>
      </c>
      <c r="D111" s="206" t="s">
        <v>191</v>
      </c>
      <c r="E111" s="207">
        <f>SUM(E79,E82,E108)</f>
        <v>90644.510000000009</v>
      </c>
      <c r="F111" s="207">
        <f>SUM(F79,F82,F108)</f>
        <v>215800</v>
      </c>
      <c r="G111" s="207">
        <f>SUM(G79,G82,G108)</f>
        <v>72280.179999999993</v>
      </c>
      <c r="H111" s="208">
        <f t="shared" si="16"/>
        <v>79.740273293992075</v>
      </c>
      <c r="I111" s="208">
        <f t="shared" si="17"/>
        <v>33.494059314179793</v>
      </c>
      <c r="J111" s="113"/>
      <c r="K111" s="113"/>
      <c r="L111" s="113"/>
      <c r="M111" s="113"/>
      <c r="N111" s="113"/>
      <c r="O111" s="113"/>
      <c r="P111" s="113"/>
      <c r="Q111" s="113"/>
    </row>
    <row r="112" spans="1:17" s="114" customFormat="1" x14ac:dyDescent="0.2">
      <c r="A112" s="271"/>
      <c r="B112" s="272">
        <v>31</v>
      </c>
      <c r="C112" s="273"/>
      <c r="D112" s="274"/>
      <c r="E112" s="275">
        <f>SUM(E113:E117,E119,)</f>
        <v>583918.34</v>
      </c>
      <c r="F112" s="275">
        <f>SUM(F113:F117,F119,)</f>
        <v>1185800</v>
      </c>
      <c r="G112" s="275">
        <f>SUM(G113,G117,G119)</f>
        <v>677655.39</v>
      </c>
      <c r="H112" s="276">
        <f t="shared" si="16"/>
        <v>116.05310941252505</v>
      </c>
      <c r="I112" s="276">
        <f t="shared" ref="I112" si="20">SUM(G112/F112*100)</f>
        <v>57.147528250969813</v>
      </c>
      <c r="J112" s="113"/>
      <c r="K112" s="113"/>
      <c r="L112" s="113"/>
      <c r="M112" s="113"/>
      <c r="N112" s="113"/>
      <c r="O112" s="113"/>
      <c r="P112" s="113"/>
      <c r="Q112" s="113"/>
    </row>
    <row r="113" spans="1:17" s="114" customFormat="1" x14ac:dyDescent="0.2">
      <c r="A113" s="240"/>
      <c r="B113" s="252">
        <v>311</v>
      </c>
      <c r="C113" s="241"/>
      <c r="D113" s="253" t="s">
        <v>157</v>
      </c>
      <c r="E113" s="254">
        <v>487097.27</v>
      </c>
      <c r="F113" s="254">
        <v>990000</v>
      </c>
      <c r="G113" s="254">
        <f>SUM(G114:G116)</f>
        <v>560926.19000000006</v>
      </c>
      <c r="H113" s="255">
        <f t="shared" si="16"/>
        <v>115.15691516809363</v>
      </c>
      <c r="I113" s="255"/>
      <c r="J113" s="113"/>
      <c r="K113" s="113"/>
      <c r="L113" s="113"/>
      <c r="M113" s="113"/>
      <c r="N113" s="113"/>
      <c r="O113" s="113"/>
      <c r="P113" s="113"/>
      <c r="Q113" s="113"/>
    </row>
    <row r="114" spans="1:17" s="114" customFormat="1" x14ac:dyDescent="0.2">
      <c r="A114" s="240"/>
      <c r="B114" s="259">
        <v>3111</v>
      </c>
      <c r="C114" s="260"/>
      <c r="D114" s="261" t="s">
        <v>164</v>
      </c>
      <c r="E114" s="262"/>
      <c r="F114" s="262"/>
      <c r="G114" s="262">
        <v>525591.81000000006</v>
      </c>
      <c r="H114" s="263"/>
      <c r="I114" s="255"/>
      <c r="J114" s="113"/>
      <c r="K114" s="113"/>
      <c r="L114" s="113"/>
      <c r="M114" s="113"/>
      <c r="N114" s="113"/>
      <c r="O114" s="113"/>
      <c r="P114" s="113"/>
      <c r="Q114" s="113"/>
    </row>
    <row r="115" spans="1:17" s="114" customFormat="1" x14ac:dyDescent="0.2">
      <c r="A115" s="240"/>
      <c r="B115" s="259">
        <v>3113</v>
      </c>
      <c r="C115" s="260"/>
      <c r="D115" s="261" t="s">
        <v>165</v>
      </c>
      <c r="E115" s="262"/>
      <c r="F115" s="262"/>
      <c r="G115" s="262">
        <v>22113.91</v>
      </c>
      <c r="H115" s="263"/>
      <c r="I115" s="255"/>
      <c r="J115" s="113"/>
      <c r="K115" s="113"/>
      <c r="L115" s="113"/>
      <c r="M115" s="113"/>
      <c r="N115" s="113"/>
      <c r="O115" s="113"/>
      <c r="P115" s="113"/>
      <c r="Q115" s="113"/>
    </row>
    <row r="116" spans="1:17" s="114" customFormat="1" x14ac:dyDescent="0.2">
      <c r="A116" s="240"/>
      <c r="B116" s="259">
        <v>3114</v>
      </c>
      <c r="C116" s="260"/>
      <c r="D116" s="261" t="s">
        <v>166</v>
      </c>
      <c r="E116" s="262"/>
      <c r="F116" s="262"/>
      <c r="G116" s="262">
        <v>13220.47</v>
      </c>
      <c r="H116" s="263"/>
      <c r="I116" s="255"/>
      <c r="J116" s="113"/>
      <c r="K116" s="113"/>
      <c r="L116" s="113"/>
      <c r="M116" s="113"/>
      <c r="N116" s="113"/>
      <c r="O116" s="113"/>
      <c r="P116" s="113"/>
      <c r="Q116" s="113"/>
    </row>
    <row r="117" spans="1:17" s="114" customFormat="1" x14ac:dyDescent="0.2">
      <c r="A117" s="240"/>
      <c r="B117" s="252">
        <v>312</v>
      </c>
      <c r="C117" s="241"/>
      <c r="D117" s="253" t="s">
        <v>158</v>
      </c>
      <c r="E117" s="254">
        <v>16447.79</v>
      </c>
      <c r="F117" s="254">
        <v>44800</v>
      </c>
      <c r="G117" s="254">
        <f>G118</f>
        <v>24333.82</v>
      </c>
      <c r="H117" s="255">
        <f t="shared" si="16"/>
        <v>147.94583345239693</v>
      </c>
      <c r="I117" s="255"/>
      <c r="J117" s="113"/>
      <c r="K117" s="113"/>
      <c r="L117" s="113"/>
      <c r="M117" s="113"/>
      <c r="N117" s="113"/>
      <c r="O117" s="113"/>
      <c r="P117" s="113"/>
      <c r="Q117" s="113"/>
    </row>
    <row r="118" spans="1:17" s="114" customFormat="1" x14ac:dyDescent="0.2">
      <c r="A118" s="240"/>
      <c r="B118" s="259">
        <v>3121</v>
      </c>
      <c r="C118" s="260"/>
      <c r="D118" s="261" t="s">
        <v>158</v>
      </c>
      <c r="E118" s="262"/>
      <c r="F118" s="262"/>
      <c r="G118" s="262">
        <v>24333.82</v>
      </c>
      <c r="H118" s="263"/>
      <c r="I118" s="255"/>
      <c r="J118" s="113"/>
      <c r="K118" s="113"/>
      <c r="L118" s="113"/>
      <c r="M118" s="113"/>
      <c r="N118" s="113"/>
      <c r="O118" s="113"/>
      <c r="P118" s="113"/>
      <c r="Q118" s="113"/>
    </row>
    <row r="119" spans="1:17" s="114" customFormat="1" x14ac:dyDescent="0.2">
      <c r="A119" s="240"/>
      <c r="B119" s="252">
        <v>313</v>
      </c>
      <c r="C119" s="241"/>
      <c r="D119" s="253" t="s">
        <v>58</v>
      </c>
      <c r="E119" s="254">
        <v>80373.279999999999</v>
      </c>
      <c r="F119" s="254">
        <v>151000</v>
      </c>
      <c r="G119" s="254">
        <f>G120</f>
        <v>92395.38</v>
      </c>
      <c r="H119" s="255">
        <f t="shared" si="16"/>
        <v>114.95783175702175</v>
      </c>
      <c r="I119" s="255"/>
      <c r="J119" s="113"/>
      <c r="K119" s="113"/>
      <c r="L119" s="113"/>
      <c r="M119" s="113"/>
      <c r="N119" s="113"/>
      <c r="O119" s="113"/>
      <c r="P119" s="113"/>
      <c r="Q119" s="113"/>
    </row>
    <row r="120" spans="1:17" s="114" customFormat="1" x14ac:dyDescent="0.2">
      <c r="A120" s="240"/>
      <c r="B120" s="259">
        <v>3132</v>
      </c>
      <c r="C120" s="260"/>
      <c r="D120" s="261" t="s">
        <v>163</v>
      </c>
      <c r="E120" s="262"/>
      <c r="F120" s="262"/>
      <c r="G120" s="262">
        <v>92395.38</v>
      </c>
      <c r="H120" s="263"/>
      <c r="I120" s="255"/>
      <c r="J120" s="113"/>
      <c r="K120" s="113"/>
      <c r="L120" s="113"/>
      <c r="M120" s="113"/>
      <c r="N120" s="113"/>
      <c r="O120" s="113"/>
      <c r="P120" s="113"/>
      <c r="Q120" s="113"/>
    </row>
    <row r="121" spans="1:17" s="114" customFormat="1" x14ac:dyDescent="0.2">
      <c r="A121" s="65"/>
      <c r="B121" s="59">
        <v>32</v>
      </c>
      <c r="C121" s="65"/>
      <c r="D121" s="8" t="s">
        <v>16</v>
      </c>
      <c r="E121" s="9">
        <f>SUM(E122,E124,E126,E128)</f>
        <v>3351.94</v>
      </c>
      <c r="F121" s="9">
        <f>SUM(F122,F124,F126,F128)</f>
        <v>4195</v>
      </c>
      <c r="G121" s="9">
        <f>SUM(G122,G124,G126,G128)</f>
        <v>1670.81</v>
      </c>
      <c r="H121" s="75">
        <f t="shared" si="16"/>
        <v>49.846059297004118</v>
      </c>
      <c r="I121" s="75">
        <f t="shared" si="17"/>
        <v>39.828605482717521</v>
      </c>
      <c r="J121" s="113"/>
      <c r="K121" s="113"/>
      <c r="L121" s="113"/>
      <c r="M121" s="113"/>
      <c r="N121" s="113"/>
      <c r="O121" s="113"/>
      <c r="P121" s="113"/>
      <c r="Q121" s="113"/>
    </row>
    <row r="122" spans="1:17" s="114" customFormat="1" x14ac:dyDescent="0.2">
      <c r="A122" s="64"/>
      <c r="B122" s="11">
        <v>321</v>
      </c>
      <c r="C122" s="115"/>
      <c r="D122" s="70" t="s">
        <v>62</v>
      </c>
      <c r="E122" s="63">
        <v>24.25</v>
      </c>
      <c r="F122" s="63">
        <v>1195</v>
      </c>
      <c r="G122" s="63">
        <f>SUM(G123)</f>
        <v>21.95</v>
      </c>
      <c r="H122" s="58">
        <f t="shared" si="16"/>
        <v>90.515463917525778</v>
      </c>
      <c r="I122" s="58"/>
      <c r="J122" s="113"/>
      <c r="K122" s="113"/>
      <c r="L122" s="113"/>
      <c r="M122" s="113"/>
      <c r="N122" s="113"/>
      <c r="O122" s="113"/>
      <c r="P122" s="113"/>
      <c r="Q122" s="113"/>
    </row>
    <row r="123" spans="1:17" s="114" customFormat="1" x14ac:dyDescent="0.2">
      <c r="A123" s="64"/>
      <c r="B123" s="69" t="s">
        <v>167</v>
      </c>
      <c r="C123" s="115"/>
      <c r="D123" s="71" t="s">
        <v>168</v>
      </c>
      <c r="E123" s="76">
        <v>0</v>
      </c>
      <c r="F123" s="76"/>
      <c r="G123" s="76">
        <v>21.95</v>
      </c>
      <c r="H123" s="58" t="e">
        <f t="shared" si="16"/>
        <v>#DIV/0!</v>
      </c>
      <c r="I123" s="58"/>
      <c r="J123" s="113"/>
      <c r="K123" s="113"/>
      <c r="L123" s="113"/>
      <c r="M123" s="113"/>
      <c r="N123" s="113"/>
      <c r="O123" s="113"/>
      <c r="P123" s="113"/>
      <c r="Q123" s="113"/>
    </row>
    <row r="124" spans="1:17" s="114" customFormat="1" x14ac:dyDescent="0.2">
      <c r="A124" s="64"/>
      <c r="B124" s="11">
        <v>322</v>
      </c>
      <c r="C124" s="115"/>
      <c r="D124" s="70" t="s">
        <v>63</v>
      </c>
      <c r="E124" s="63"/>
      <c r="F124" s="63">
        <f t="shared" ref="F124" si="21">SUM(F125)</f>
        <v>0</v>
      </c>
      <c r="G124" s="63">
        <f>SUM(G125)</f>
        <v>0</v>
      </c>
      <c r="H124" s="58" t="e">
        <f t="shared" si="16"/>
        <v>#DIV/0!</v>
      </c>
      <c r="I124" s="58"/>
      <c r="J124" s="113"/>
      <c r="K124" s="113"/>
      <c r="L124" s="113"/>
      <c r="M124" s="113"/>
      <c r="N124" s="113"/>
      <c r="O124" s="113"/>
      <c r="P124" s="113"/>
      <c r="Q124" s="113"/>
    </row>
    <row r="125" spans="1:17" s="114" customFormat="1" x14ac:dyDescent="0.2">
      <c r="A125" s="64"/>
      <c r="B125" s="69" t="s">
        <v>84</v>
      </c>
      <c r="C125" s="115"/>
      <c r="D125" s="71" t="s">
        <v>67</v>
      </c>
      <c r="E125" s="76">
        <v>0</v>
      </c>
      <c r="F125" s="76">
        <v>0</v>
      </c>
      <c r="G125" s="76">
        <v>0</v>
      </c>
      <c r="H125" s="58" t="e">
        <f t="shared" si="16"/>
        <v>#DIV/0!</v>
      </c>
      <c r="I125" s="58"/>
      <c r="J125" s="113"/>
      <c r="K125" s="113"/>
      <c r="L125" s="113"/>
      <c r="M125" s="113"/>
      <c r="N125" s="113"/>
      <c r="O125" s="113"/>
      <c r="P125" s="113"/>
      <c r="Q125" s="113"/>
    </row>
    <row r="126" spans="1:17" s="114" customFormat="1" x14ac:dyDescent="0.2">
      <c r="A126" s="64"/>
      <c r="B126" s="256" t="s">
        <v>162</v>
      </c>
      <c r="C126" s="257"/>
      <c r="D126" s="234" t="s">
        <v>55</v>
      </c>
      <c r="E126" s="258">
        <v>1667</v>
      </c>
      <c r="F126" s="258">
        <v>0</v>
      </c>
      <c r="G126" s="76">
        <f>G127</f>
        <v>0</v>
      </c>
      <c r="H126" s="58">
        <f t="shared" si="16"/>
        <v>0</v>
      </c>
      <c r="I126" s="58"/>
      <c r="J126" s="113"/>
      <c r="K126" s="113"/>
      <c r="L126" s="113"/>
      <c r="M126" s="113"/>
      <c r="N126" s="113"/>
      <c r="O126" s="113"/>
      <c r="P126" s="113"/>
      <c r="Q126" s="113"/>
    </row>
    <row r="127" spans="1:17" s="114" customFormat="1" x14ac:dyDescent="0.2">
      <c r="A127" s="64"/>
      <c r="B127" s="69" t="s">
        <v>93</v>
      </c>
      <c r="C127" s="115"/>
      <c r="D127" s="71" t="s">
        <v>94</v>
      </c>
      <c r="E127" s="76"/>
      <c r="F127" s="76"/>
      <c r="G127" s="76">
        <v>0</v>
      </c>
      <c r="H127" s="58"/>
      <c r="I127" s="58"/>
      <c r="J127" s="113"/>
      <c r="K127" s="113"/>
      <c r="L127" s="113"/>
      <c r="M127" s="113"/>
      <c r="N127" s="113"/>
      <c r="O127" s="113"/>
      <c r="P127" s="113"/>
      <c r="Q127" s="113"/>
    </row>
    <row r="128" spans="1:17" s="123" customFormat="1" ht="13.9" customHeight="1" x14ac:dyDescent="0.2">
      <c r="A128" s="64"/>
      <c r="B128" s="11" t="s">
        <v>159</v>
      </c>
      <c r="C128" s="115"/>
      <c r="D128" s="77" t="s">
        <v>160</v>
      </c>
      <c r="E128" s="63">
        <v>1660.69</v>
      </c>
      <c r="F128" s="63">
        <f t="shared" ref="F128" si="22">SUM(F129)</f>
        <v>3000</v>
      </c>
      <c r="G128" s="63">
        <f>SUM(G129)</f>
        <v>1648.86</v>
      </c>
      <c r="H128" s="58">
        <f t="shared" si="16"/>
        <v>99.287645496751338</v>
      </c>
      <c r="I128" s="333"/>
      <c r="J128" s="122"/>
      <c r="K128" s="122"/>
      <c r="L128" s="122"/>
      <c r="M128" s="122"/>
      <c r="N128" s="122"/>
      <c r="O128" s="122"/>
      <c r="P128" s="122"/>
      <c r="Q128" s="122"/>
    </row>
    <row r="129" spans="1:17" s="114" customFormat="1" ht="13.9" customHeight="1" x14ac:dyDescent="0.2">
      <c r="A129" s="64"/>
      <c r="B129" s="69" t="s">
        <v>161</v>
      </c>
      <c r="C129" s="115"/>
      <c r="D129" s="72" t="s">
        <v>100</v>
      </c>
      <c r="E129" s="76">
        <v>0</v>
      </c>
      <c r="F129" s="76">
        <v>3000</v>
      </c>
      <c r="G129" s="76">
        <v>1648.86</v>
      </c>
      <c r="H129" s="81" t="e">
        <f t="shared" si="16"/>
        <v>#DIV/0!</v>
      </c>
      <c r="I129" s="105"/>
      <c r="J129" s="113"/>
      <c r="K129" s="113"/>
      <c r="L129" s="113"/>
      <c r="M129" s="113"/>
      <c r="N129" s="113"/>
      <c r="O129" s="113"/>
      <c r="P129" s="113"/>
      <c r="Q129" s="113"/>
    </row>
    <row r="130" spans="1:17" s="114" customFormat="1" ht="13.9" customHeight="1" x14ac:dyDescent="0.2">
      <c r="A130" s="301"/>
      <c r="B130" s="302" t="s">
        <v>185</v>
      </c>
      <c r="C130" s="303"/>
      <c r="D130" s="304" t="s">
        <v>65</v>
      </c>
      <c r="E130" s="305">
        <v>129.16999999999999</v>
      </c>
      <c r="F130" s="305">
        <v>0</v>
      </c>
      <c r="G130" s="305">
        <v>0</v>
      </c>
      <c r="H130" s="306">
        <f t="shared" si="16"/>
        <v>0</v>
      </c>
      <c r="I130" s="335" t="e">
        <f t="shared" si="17"/>
        <v>#DIV/0!</v>
      </c>
      <c r="J130" s="113"/>
      <c r="K130" s="113"/>
      <c r="L130" s="113"/>
      <c r="M130" s="113"/>
      <c r="N130" s="113"/>
      <c r="O130" s="113"/>
      <c r="P130" s="113"/>
      <c r="Q130" s="113"/>
    </row>
    <row r="131" spans="1:17" s="114" customFormat="1" ht="13.9" customHeight="1" x14ac:dyDescent="0.2">
      <c r="A131" s="301"/>
      <c r="B131" s="302" t="s">
        <v>187</v>
      </c>
      <c r="C131" s="303"/>
      <c r="D131" s="304" t="s">
        <v>188</v>
      </c>
      <c r="E131" s="305">
        <v>1807.26</v>
      </c>
      <c r="F131" s="305"/>
      <c r="G131" s="305"/>
      <c r="H131" s="306">
        <f t="shared" si="16"/>
        <v>0</v>
      </c>
      <c r="I131" s="335" t="e">
        <f t="shared" si="17"/>
        <v>#DIV/0!</v>
      </c>
      <c r="J131" s="113"/>
      <c r="K131" s="113"/>
      <c r="L131" s="113"/>
      <c r="M131" s="113"/>
      <c r="N131" s="113"/>
      <c r="O131" s="113"/>
      <c r="P131" s="113"/>
      <c r="Q131" s="113"/>
    </row>
    <row r="132" spans="1:17" s="114" customFormat="1" ht="13.9" customHeight="1" x14ac:dyDescent="0.2">
      <c r="A132" s="65"/>
      <c r="B132" s="266" t="s">
        <v>174</v>
      </c>
      <c r="C132" s="267"/>
      <c r="D132" s="268" t="s">
        <v>59</v>
      </c>
      <c r="E132" s="269"/>
      <c r="F132" s="269">
        <f>F133</f>
        <v>1748</v>
      </c>
      <c r="G132" s="269">
        <f>G133</f>
        <v>1748.32</v>
      </c>
      <c r="H132" s="270" t="e">
        <f t="shared" si="16"/>
        <v>#DIV/0!</v>
      </c>
      <c r="I132" s="300">
        <f t="shared" si="17"/>
        <v>100.01830663615561</v>
      </c>
      <c r="J132" s="113"/>
      <c r="K132" s="113"/>
      <c r="L132" s="113"/>
      <c r="M132" s="113"/>
      <c r="N132" s="113"/>
      <c r="O132" s="113"/>
      <c r="P132" s="113"/>
      <c r="Q132" s="113"/>
    </row>
    <row r="133" spans="1:17" s="114" customFormat="1" ht="13.9" customHeight="1" x14ac:dyDescent="0.2">
      <c r="A133" s="64"/>
      <c r="B133" s="69" t="s">
        <v>169</v>
      </c>
      <c r="C133" s="115"/>
      <c r="D133" s="72" t="s">
        <v>170</v>
      </c>
      <c r="E133" s="76"/>
      <c r="F133" s="76">
        <f>F134</f>
        <v>1748</v>
      </c>
      <c r="G133" s="76">
        <f>G134</f>
        <v>1748.32</v>
      </c>
      <c r="H133" s="81" t="e">
        <f t="shared" si="16"/>
        <v>#DIV/0!</v>
      </c>
      <c r="I133" s="332">
        <f t="shared" ref="I133" si="23">SUM(G133/F133*100)</f>
        <v>100.01830663615561</v>
      </c>
      <c r="J133" s="113"/>
      <c r="K133" s="113"/>
      <c r="L133" s="113"/>
      <c r="M133" s="113"/>
      <c r="N133" s="113"/>
      <c r="O133" s="113"/>
      <c r="P133" s="113"/>
      <c r="Q133" s="113"/>
    </row>
    <row r="134" spans="1:17" s="114" customFormat="1" ht="13.9" customHeight="1" x14ac:dyDescent="0.2">
      <c r="A134" s="64"/>
      <c r="B134" s="69" t="s">
        <v>171</v>
      </c>
      <c r="C134" s="115"/>
      <c r="D134" s="72" t="s">
        <v>172</v>
      </c>
      <c r="E134" s="76"/>
      <c r="F134" s="76">
        <v>1748</v>
      </c>
      <c r="G134" s="76">
        <v>1748.32</v>
      </c>
      <c r="H134" s="81"/>
      <c r="I134" s="105"/>
      <c r="J134" s="113"/>
      <c r="K134" s="113"/>
      <c r="L134" s="113"/>
      <c r="M134" s="113"/>
      <c r="N134" s="113"/>
      <c r="O134" s="113"/>
      <c r="P134" s="113"/>
      <c r="Q134" s="113"/>
    </row>
    <row r="135" spans="1:17" s="114" customFormat="1" ht="13.9" customHeight="1" x14ac:dyDescent="0.2">
      <c r="A135" s="209"/>
      <c r="B135" s="210"/>
      <c r="C135" s="211" t="s">
        <v>189</v>
      </c>
      <c r="D135" s="212" t="s">
        <v>156</v>
      </c>
      <c r="E135" s="213">
        <f>SUM(E112,E121,E130,E131,E132)</f>
        <v>589206.71</v>
      </c>
      <c r="F135" s="213">
        <f>SUM(F112,F121,F130,F131,F132)</f>
        <v>1191743</v>
      </c>
      <c r="G135" s="213">
        <f>SUM(G112,G121,G130,G131,G132)</f>
        <v>681074.52</v>
      </c>
      <c r="H135" s="214">
        <f t="shared" si="16"/>
        <v>115.59177932647782</v>
      </c>
      <c r="I135" s="214">
        <f t="shared" si="17"/>
        <v>57.149445811722835</v>
      </c>
      <c r="J135" s="113"/>
      <c r="K135" s="113"/>
      <c r="L135" s="113"/>
      <c r="M135" s="113"/>
      <c r="N135" s="113"/>
      <c r="O135" s="113"/>
      <c r="P135" s="113"/>
      <c r="Q135" s="113"/>
    </row>
    <row r="136" spans="1:17" s="114" customFormat="1" ht="13.9" customHeight="1" x14ac:dyDescent="0.2">
      <c r="A136" s="65"/>
      <c r="B136" s="59">
        <v>32</v>
      </c>
      <c r="C136" s="65"/>
      <c r="D136" s="8" t="s">
        <v>16</v>
      </c>
      <c r="E136" s="9">
        <f>SUM(E137)</f>
        <v>0</v>
      </c>
      <c r="F136" s="9">
        <f>F137</f>
        <v>55870</v>
      </c>
      <c r="G136" s="9">
        <f>SUM(G137)</f>
        <v>0</v>
      </c>
      <c r="H136" s="75" t="e">
        <f t="shared" si="16"/>
        <v>#DIV/0!</v>
      </c>
      <c r="I136" s="75">
        <f t="shared" si="17"/>
        <v>0</v>
      </c>
      <c r="J136" s="113"/>
      <c r="K136" s="113"/>
      <c r="L136" s="113"/>
      <c r="M136" s="113"/>
      <c r="N136" s="113"/>
      <c r="O136" s="113"/>
      <c r="P136" s="113"/>
      <c r="Q136" s="113"/>
    </row>
    <row r="137" spans="1:17" s="123" customFormat="1" x14ac:dyDescent="0.2">
      <c r="A137" s="64"/>
      <c r="B137" s="73">
        <v>323</v>
      </c>
      <c r="C137" s="115"/>
      <c r="D137" s="70" t="s">
        <v>107</v>
      </c>
      <c r="E137" s="7">
        <f>SUM(E138)</f>
        <v>0</v>
      </c>
      <c r="F137" s="7">
        <v>55870</v>
      </c>
      <c r="G137" s="7">
        <f>SUM(G138)</f>
        <v>0</v>
      </c>
      <c r="H137" s="58" t="e">
        <f t="shared" si="16"/>
        <v>#DIV/0!</v>
      </c>
      <c r="I137" s="58"/>
      <c r="J137" s="122"/>
      <c r="K137" s="122"/>
      <c r="L137" s="122"/>
      <c r="M137" s="122"/>
      <c r="N137" s="122"/>
      <c r="O137" s="122"/>
      <c r="P137" s="122"/>
      <c r="Q137" s="122"/>
    </row>
    <row r="138" spans="1:17" s="114" customFormat="1" ht="13.9" customHeight="1" x14ac:dyDescent="0.2">
      <c r="A138" s="66"/>
      <c r="B138" s="74" t="s">
        <v>93</v>
      </c>
      <c r="C138" s="116"/>
      <c r="D138" s="71" t="s">
        <v>94</v>
      </c>
      <c r="E138" s="15">
        <v>0</v>
      </c>
      <c r="F138" s="15"/>
      <c r="G138" s="15">
        <v>0</v>
      </c>
      <c r="H138" s="58" t="e">
        <f t="shared" si="16"/>
        <v>#DIV/0!</v>
      </c>
      <c r="I138" s="105"/>
      <c r="J138" s="113"/>
      <c r="K138" s="113"/>
      <c r="L138" s="113"/>
      <c r="M138" s="113"/>
      <c r="N138" s="113"/>
      <c r="O138" s="113"/>
      <c r="P138" s="113"/>
      <c r="Q138" s="113"/>
    </row>
    <row r="139" spans="1:17" s="114" customFormat="1" ht="13.9" customHeight="1" x14ac:dyDescent="0.2">
      <c r="A139" s="98"/>
      <c r="B139" s="99"/>
      <c r="C139" s="100" t="s">
        <v>189</v>
      </c>
      <c r="D139" s="212" t="s">
        <v>190</v>
      </c>
      <c r="E139" s="102">
        <f>SUM(E136)</f>
        <v>0</v>
      </c>
      <c r="F139" s="102">
        <f t="shared" ref="F139" si="24">SUM(F136)</f>
        <v>55870</v>
      </c>
      <c r="G139" s="102">
        <f>SUM(G136)</f>
        <v>0</v>
      </c>
      <c r="H139" s="106" t="e">
        <f t="shared" si="16"/>
        <v>#DIV/0!</v>
      </c>
      <c r="I139" s="106">
        <f t="shared" si="17"/>
        <v>0</v>
      </c>
      <c r="J139" s="113"/>
      <c r="K139" s="113"/>
      <c r="L139" s="113"/>
      <c r="M139" s="113"/>
      <c r="N139" s="113"/>
      <c r="O139" s="113"/>
      <c r="P139" s="113"/>
      <c r="Q139" s="113"/>
    </row>
    <row r="140" spans="1:17" s="114" customFormat="1" ht="13.9" customHeight="1" x14ac:dyDescent="0.2">
      <c r="A140" s="86"/>
      <c r="B140" s="324">
        <v>321</v>
      </c>
      <c r="C140" s="242"/>
      <c r="D140" s="70" t="s">
        <v>62</v>
      </c>
      <c r="E140" s="325">
        <v>666.33</v>
      </c>
      <c r="F140" s="325">
        <v>2432</v>
      </c>
      <c r="G140" s="325">
        <v>1416.38</v>
      </c>
      <c r="H140" s="326">
        <f t="shared" ref="H140:H142" si="25">SUM(G140/E140*100)</f>
        <v>212.5643449942221</v>
      </c>
      <c r="I140" s="326">
        <f t="shared" ref="I140:I144" si="26">SUM(G140/F140*100)</f>
        <v>58.239309210526322</v>
      </c>
      <c r="J140" s="113"/>
      <c r="K140" s="113"/>
      <c r="L140" s="113"/>
      <c r="M140" s="113"/>
      <c r="N140" s="113"/>
      <c r="O140" s="113"/>
      <c r="P140" s="113"/>
      <c r="Q140" s="113"/>
    </row>
    <row r="141" spans="1:17" s="114" customFormat="1" ht="13.9" customHeight="1" x14ac:dyDescent="0.2">
      <c r="A141" s="86"/>
      <c r="B141" s="324">
        <v>422</v>
      </c>
      <c r="C141" s="242"/>
      <c r="D141" s="64" t="s">
        <v>56</v>
      </c>
      <c r="E141" s="325">
        <v>0</v>
      </c>
      <c r="F141" s="325">
        <v>4568</v>
      </c>
      <c r="G141" s="325">
        <v>0</v>
      </c>
      <c r="H141" s="326" t="e">
        <f t="shared" si="25"/>
        <v>#DIV/0!</v>
      </c>
      <c r="I141" s="326">
        <f t="shared" si="26"/>
        <v>0</v>
      </c>
      <c r="J141" s="113"/>
      <c r="K141" s="113"/>
      <c r="L141" s="113"/>
      <c r="M141" s="113"/>
      <c r="N141" s="113"/>
      <c r="O141" s="113"/>
      <c r="P141" s="113"/>
      <c r="Q141" s="113"/>
    </row>
    <row r="142" spans="1:17" s="114" customFormat="1" ht="13.9" customHeight="1" x14ac:dyDescent="0.2">
      <c r="A142" s="318"/>
      <c r="B142" s="319"/>
      <c r="C142" s="320">
        <v>51</v>
      </c>
      <c r="D142" s="321" t="s">
        <v>177</v>
      </c>
      <c r="E142" s="322">
        <f>SUM(E140,E141)</f>
        <v>666.33</v>
      </c>
      <c r="F142" s="322">
        <f>SUM(F140,F141)</f>
        <v>7000</v>
      </c>
      <c r="G142" s="322">
        <f>SUM(G140,G141)</f>
        <v>1416.38</v>
      </c>
      <c r="H142" s="323">
        <f t="shared" si="25"/>
        <v>212.5643449942221</v>
      </c>
      <c r="I142" s="323">
        <f t="shared" ref="I142" si="27">SUM(G142/F142*100)</f>
        <v>20.234000000000002</v>
      </c>
      <c r="J142" s="113"/>
      <c r="K142" s="113"/>
      <c r="L142" s="113"/>
      <c r="M142" s="113"/>
      <c r="N142" s="113"/>
      <c r="O142" s="113"/>
      <c r="P142" s="113"/>
      <c r="Q142" s="113"/>
    </row>
    <row r="143" spans="1:17" s="114" customFormat="1" ht="13.9" customHeight="1" x14ac:dyDescent="0.2">
      <c r="A143" s="86"/>
      <c r="B143" s="242">
        <v>3</v>
      </c>
      <c r="C143" s="80"/>
      <c r="D143" s="243" t="s">
        <v>39</v>
      </c>
      <c r="E143" s="84"/>
      <c r="F143" s="244">
        <f>SUM(F144)</f>
        <v>4660</v>
      </c>
      <c r="G143" s="244">
        <f>SUM(G144)</f>
        <v>4660</v>
      </c>
      <c r="H143" s="326" t="e">
        <f t="shared" si="16"/>
        <v>#DIV/0!</v>
      </c>
      <c r="I143" s="107">
        <f t="shared" si="26"/>
        <v>100</v>
      </c>
      <c r="J143" s="113"/>
      <c r="K143" s="113"/>
      <c r="L143" s="113"/>
      <c r="M143" s="113"/>
      <c r="N143" s="113"/>
      <c r="O143" s="113"/>
      <c r="P143" s="113"/>
      <c r="Q143" s="113"/>
    </row>
    <row r="144" spans="1:17" s="114" customFormat="1" ht="13.9" customHeight="1" x14ac:dyDescent="0.2">
      <c r="A144" s="86"/>
      <c r="B144" s="242">
        <v>32</v>
      </c>
      <c r="C144" s="80"/>
      <c r="D144" s="243" t="s">
        <v>154</v>
      </c>
      <c r="E144" s="84"/>
      <c r="F144" s="244">
        <f>SUM(F145,F147,F149)</f>
        <v>4660</v>
      </c>
      <c r="G144" s="244">
        <f>SUM(G145,G147,G149)</f>
        <v>4660</v>
      </c>
      <c r="H144" s="326" t="e">
        <f t="shared" si="16"/>
        <v>#DIV/0!</v>
      </c>
      <c r="I144" s="107">
        <f t="shared" si="26"/>
        <v>100</v>
      </c>
      <c r="J144" s="113"/>
      <c r="K144" s="113"/>
      <c r="L144" s="113"/>
      <c r="M144" s="113"/>
      <c r="N144" s="113"/>
      <c r="O144" s="113"/>
      <c r="P144" s="113"/>
      <c r="Q144" s="113"/>
    </row>
    <row r="145" spans="1:17" s="114" customFormat="1" x14ac:dyDescent="0.2">
      <c r="A145" s="86"/>
      <c r="B145" s="242">
        <v>321</v>
      </c>
      <c r="C145" s="80"/>
      <c r="D145" s="243" t="s">
        <v>62</v>
      </c>
      <c r="E145" s="84"/>
      <c r="F145" s="244">
        <v>3360</v>
      </c>
      <c r="G145" s="244">
        <f>G146</f>
        <v>3360</v>
      </c>
      <c r="H145" s="326" t="e">
        <f t="shared" si="16"/>
        <v>#DIV/0!</v>
      </c>
      <c r="I145" s="107"/>
      <c r="J145" s="113"/>
      <c r="K145" s="113"/>
      <c r="L145" s="113"/>
      <c r="M145" s="113"/>
      <c r="N145" s="113"/>
      <c r="O145" s="113"/>
      <c r="P145" s="113"/>
      <c r="Q145" s="113"/>
    </row>
    <row r="146" spans="1:17" s="114" customFormat="1" x14ac:dyDescent="0.2">
      <c r="A146" s="86"/>
      <c r="B146" s="245">
        <v>3211</v>
      </c>
      <c r="C146" s="246"/>
      <c r="D146" s="247" t="s">
        <v>82</v>
      </c>
      <c r="E146" s="248"/>
      <c r="F146" s="277"/>
      <c r="G146" s="249">
        <v>3360</v>
      </c>
      <c r="H146" s="326"/>
      <c r="I146" s="326"/>
      <c r="J146" s="113"/>
      <c r="K146" s="113"/>
      <c r="L146" s="113"/>
      <c r="M146" s="113"/>
      <c r="N146" s="113"/>
      <c r="O146" s="113"/>
      <c r="P146" s="113"/>
      <c r="Q146" s="113"/>
    </row>
    <row r="147" spans="1:17" s="123" customFormat="1" ht="13.9" customHeight="1" x14ac:dyDescent="0.2">
      <c r="A147" s="86"/>
      <c r="B147" s="242">
        <v>322</v>
      </c>
      <c r="C147" s="80"/>
      <c r="D147" s="243" t="s">
        <v>63</v>
      </c>
      <c r="E147" s="84"/>
      <c r="F147" s="244">
        <v>400</v>
      </c>
      <c r="G147" s="244">
        <f>G148</f>
        <v>400</v>
      </c>
      <c r="H147" s="326" t="e">
        <f t="shared" ref="H147" si="28">SUM(G147/E147*100)</f>
        <v>#DIV/0!</v>
      </c>
      <c r="I147" s="326">
        <f t="shared" ref="I147" si="29">SUM(G147/F147*100)</f>
        <v>100</v>
      </c>
      <c r="J147" s="122"/>
      <c r="K147" s="122"/>
      <c r="L147" s="122"/>
      <c r="M147" s="122"/>
      <c r="N147" s="122"/>
      <c r="O147" s="122"/>
      <c r="P147" s="122"/>
      <c r="Q147" s="122"/>
    </row>
    <row r="148" spans="1:17" s="111" customFormat="1" x14ac:dyDescent="0.2">
      <c r="A148" s="86"/>
      <c r="B148" s="245">
        <v>3221</v>
      </c>
      <c r="C148" s="250"/>
      <c r="D148" s="247" t="s">
        <v>67</v>
      </c>
      <c r="E148" s="249"/>
      <c r="F148" s="277"/>
      <c r="G148" s="249">
        <v>400</v>
      </c>
      <c r="H148" s="326"/>
      <c r="I148" s="326"/>
      <c r="J148" s="110"/>
      <c r="K148" s="110"/>
      <c r="L148" s="110"/>
      <c r="M148" s="110"/>
      <c r="N148" s="110"/>
      <c r="O148" s="110"/>
      <c r="P148" s="110"/>
      <c r="Q148" s="110"/>
    </row>
    <row r="149" spans="1:17" s="111" customFormat="1" x14ac:dyDescent="0.2">
      <c r="A149" s="86"/>
      <c r="B149" s="242">
        <v>329</v>
      </c>
      <c r="C149" s="80"/>
      <c r="D149" s="243" t="s">
        <v>64</v>
      </c>
      <c r="E149" s="84"/>
      <c r="F149" s="244">
        <v>900</v>
      </c>
      <c r="G149" s="244">
        <f>G150</f>
        <v>900</v>
      </c>
      <c r="H149" s="326" t="e">
        <f t="shared" ref="H149" si="30">SUM(G149/E149*100)</f>
        <v>#DIV/0!</v>
      </c>
      <c r="I149" s="326">
        <f t="shared" ref="I149:I152" si="31">SUM(G149/F149*100)</f>
        <v>100</v>
      </c>
      <c r="J149" s="110"/>
      <c r="K149" s="110"/>
      <c r="L149" s="110"/>
      <c r="M149" s="110"/>
      <c r="N149" s="110"/>
      <c r="O149" s="110"/>
      <c r="P149" s="110"/>
      <c r="Q149" s="110"/>
    </row>
    <row r="150" spans="1:17" s="111" customFormat="1" x14ac:dyDescent="0.2">
      <c r="A150" s="86"/>
      <c r="B150" s="245">
        <v>3299</v>
      </c>
      <c r="C150" s="246"/>
      <c r="D150" s="247" t="s">
        <v>155</v>
      </c>
      <c r="E150" s="248"/>
      <c r="F150" s="248"/>
      <c r="G150" s="249">
        <v>900</v>
      </c>
      <c r="H150" s="326"/>
      <c r="I150" s="326"/>
      <c r="J150" s="110"/>
      <c r="K150" s="110"/>
      <c r="L150" s="110"/>
      <c r="M150" s="110"/>
      <c r="N150" s="110"/>
      <c r="O150" s="110"/>
      <c r="P150" s="110"/>
      <c r="Q150" s="110"/>
    </row>
    <row r="151" spans="1:17" s="111" customFormat="1" x14ac:dyDescent="0.2">
      <c r="A151" s="65"/>
      <c r="B151" s="59">
        <v>42</v>
      </c>
      <c r="C151" s="65"/>
      <c r="D151" s="8" t="s">
        <v>17</v>
      </c>
      <c r="E151" s="9">
        <f t="shared" ref="E151:E152" si="32">SUM(E152)</f>
        <v>0</v>
      </c>
      <c r="F151" s="9">
        <f t="shared" ref="F151:F152" si="33">SUM(F152)</f>
        <v>4000</v>
      </c>
      <c r="G151" s="9">
        <f t="shared" ref="G151:G152" si="34">SUM(G152)</f>
        <v>1049</v>
      </c>
      <c r="H151" s="75" t="e">
        <f t="shared" ref="H151:H154" si="35">SUM(G151/E151*100)</f>
        <v>#DIV/0!</v>
      </c>
      <c r="I151" s="75">
        <f t="shared" si="31"/>
        <v>26.224999999999998</v>
      </c>
      <c r="J151" s="110"/>
      <c r="K151" s="110"/>
      <c r="L151" s="110"/>
      <c r="M151" s="110"/>
      <c r="N151" s="110"/>
      <c r="O151" s="110"/>
      <c r="P151" s="110"/>
      <c r="Q151" s="110"/>
    </row>
    <row r="152" spans="1:17" s="125" customFormat="1" x14ac:dyDescent="0.2">
      <c r="A152" s="78"/>
      <c r="B152" s="60">
        <v>422</v>
      </c>
      <c r="C152" s="64"/>
      <c r="D152" s="64" t="s">
        <v>56</v>
      </c>
      <c r="E152" s="12">
        <f t="shared" si="32"/>
        <v>0</v>
      </c>
      <c r="F152" s="12">
        <f t="shared" si="33"/>
        <v>4000</v>
      </c>
      <c r="G152" s="12">
        <f t="shared" si="34"/>
        <v>1049</v>
      </c>
      <c r="H152" s="108" t="e">
        <f t="shared" si="35"/>
        <v>#DIV/0!</v>
      </c>
      <c r="I152" s="108">
        <f t="shared" si="31"/>
        <v>26.224999999999998</v>
      </c>
      <c r="J152" s="124"/>
      <c r="K152" s="124"/>
      <c r="L152" s="124"/>
      <c r="M152" s="124"/>
      <c r="N152" s="124"/>
      <c r="O152" s="124"/>
      <c r="P152" s="124"/>
      <c r="Q152" s="124"/>
    </row>
    <row r="153" spans="1:17" s="127" customFormat="1" x14ac:dyDescent="0.2">
      <c r="A153" s="67"/>
      <c r="B153" s="61" t="s">
        <v>105</v>
      </c>
      <c r="C153" s="66"/>
      <c r="D153" s="66" t="s">
        <v>106</v>
      </c>
      <c r="E153" s="2">
        <v>0</v>
      </c>
      <c r="F153" s="2">
        <v>4000</v>
      </c>
      <c r="G153" s="2">
        <v>1049</v>
      </c>
      <c r="H153" s="109" t="e">
        <f t="shared" si="35"/>
        <v>#DIV/0!</v>
      </c>
      <c r="I153" s="107"/>
      <c r="J153" s="126"/>
      <c r="K153" s="126"/>
      <c r="L153" s="126"/>
      <c r="M153" s="126"/>
      <c r="N153" s="126"/>
      <c r="O153" s="126"/>
      <c r="P153" s="126"/>
      <c r="Q153" s="126"/>
    </row>
    <row r="154" spans="1:17" s="127" customFormat="1" x14ac:dyDescent="0.2">
      <c r="A154" s="221"/>
      <c r="B154" s="222"/>
      <c r="C154" s="222" t="s">
        <v>32</v>
      </c>
      <c r="D154" s="223" t="s">
        <v>33</v>
      </c>
      <c r="E154" s="224">
        <f>SUM(E151)</f>
        <v>0</v>
      </c>
      <c r="F154" s="224">
        <f>SUM(F143,F151)</f>
        <v>8660</v>
      </c>
      <c r="G154" s="224">
        <f>SUM(G143,G151)</f>
        <v>5709</v>
      </c>
      <c r="H154" s="225" t="e">
        <f t="shared" si="35"/>
        <v>#DIV/0!</v>
      </c>
      <c r="I154" s="225">
        <f t="shared" ref="I154" si="36">SUM(G154/F154*100)</f>
        <v>65.92378752886836</v>
      </c>
      <c r="J154" s="126"/>
      <c r="K154" s="126"/>
      <c r="L154" s="126"/>
      <c r="M154" s="126"/>
      <c r="N154" s="126"/>
      <c r="O154" s="126"/>
      <c r="P154" s="126"/>
      <c r="Q154" s="126"/>
    </row>
    <row r="155" spans="1:17" s="125" customFormat="1" x14ac:dyDescent="0.2">
      <c r="A155" s="65"/>
      <c r="B155" s="59">
        <v>32</v>
      </c>
      <c r="C155" s="65"/>
      <c r="D155" s="8" t="s">
        <v>16</v>
      </c>
      <c r="E155" s="9">
        <f>SUM(E156,E158)</f>
        <v>2229.37</v>
      </c>
      <c r="F155" s="9">
        <f>SUM(F156,F158)</f>
        <v>2199</v>
      </c>
      <c r="G155" s="9">
        <f>SUM(G156,G158)</f>
        <v>114.18</v>
      </c>
      <c r="H155" s="75">
        <f t="shared" si="16"/>
        <v>5.1216262890412994</v>
      </c>
      <c r="I155" s="75">
        <f t="shared" si="17"/>
        <v>5.1923601637107772</v>
      </c>
      <c r="J155" s="124"/>
      <c r="K155" s="124"/>
      <c r="L155" s="124"/>
      <c r="M155" s="124"/>
      <c r="N155" s="124"/>
      <c r="O155" s="124"/>
      <c r="P155" s="124"/>
      <c r="Q155" s="124"/>
    </row>
    <row r="156" spans="1:17" s="127" customFormat="1" x14ac:dyDescent="0.2">
      <c r="A156" s="64"/>
      <c r="B156" s="73">
        <v>322</v>
      </c>
      <c r="C156" s="115"/>
      <c r="D156" s="70" t="s">
        <v>63</v>
      </c>
      <c r="E156" s="7">
        <v>185.44</v>
      </c>
      <c r="F156" s="7">
        <v>114</v>
      </c>
      <c r="G156" s="7">
        <f>SUM(G157)</f>
        <v>114.18</v>
      </c>
      <c r="H156" s="58">
        <f t="shared" si="16"/>
        <v>61.572476272648835</v>
      </c>
      <c r="I156" s="58"/>
      <c r="J156" s="126"/>
      <c r="K156" s="126"/>
      <c r="L156" s="126"/>
      <c r="M156" s="126"/>
      <c r="N156" s="126"/>
      <c r="O156" s="126"/>
      <c r="P156" s="126"/>
      <c r="Q156" s="126"/>
    </row>
    <row r="157" spans="1:17" s="127" customFormat="1" ht="19.899999999999999" customHeight="1" x14ac:dyDescent="0.2">
      <c r="A157" s="66"/>
      <c r="B157" s="74">
        <v>3221</v>
      </c>
      <c r="C157" s="116"/>
      <c r="D157" s="71" t="s">
        <v>67</v>
      </c>
      <c r="E157" s="15">
        <v>0</v>
      </c>
      <c r="F157" s="15"/>
      <c r="G157" s="15">
        <v>114.18</v>
      </c>
      <c r="H157" s="58"/>
      <c r="I157" s="58"/>
      <c r="J157" s="126"/>
      <c r="K157" s="126"/>
      <c r="L157" s="126"/>
      <c r="M157" s="126"/>
      <c r="N157" s="126"/>
      <c r="O157" s="126"/>
      <c r="P157" s="126"/>
      <c r="Q157" s="126"/>
    </row>
    <row r="158" spans="1:17" s="127" customFormat="1" ht="19.899999999999999" customHeight="1" x14ac:dyDescent="0.2">
      <c r="A158" s="64"/>
      <c r="B158" s="73">
        <v>323</v>
      </c>
      <c r="C158" s="115"/>
      <c r="D158" s="70" t="s">
        <v>107</v>
      </c>
      <c r="E158" s="7">
        <v>2043.93</v>
      </c>
      <c r="F158" s="7">
        <v>2085</v>
      </c>
      <c r="G158" s="7">
        <v>0</v>
      </c>
      <c r="H158" s="58">
        <f t="shared" ref="H158:H176" si="37">SUM(G158/E158*100)</f>
        <v>0</v>
      </c>
      <c r="I158" s="58"/>
      <c r="J158" s="126"/>
      <c r="K158" s="126"/>
      <c r="L158" s="126"/>
      <c r="M158" s="126"/>
      <c r="N158" s="126"/>
      <c r="O158" s="126"/>
      <c r="P158" s="126"/>
      <c r="Q158" s="126"/>
    </row>
    <row r="159" spans="1:17" s="127" customFormat="1" ht="19.899999999999999" customHeight="1" x14ac:dyDescent="0.2">
      <c r="A159" s="307"/>
      <c r="B159" s="308"/>
      <c r="C159" s="309" t="s">
        <v>111</v>
      </c>
      <c r="D159" s="310" t="s">
        <v>196</v>
      </c>
      <c r="E159" s="311">
        <f>SUM(E155)</f>
        <v>2229.37</v>
      </c>
      <c r="F159" s="311">
        <f>SUM(F155)</f>
        <v>2199</v>
      </c>
      <c r="G159" s="311">
        <f>SUM(G155)</f>
        <v>114.18</v>
      </c>
      <c r="H159" s="312">
        <f t="shared" si="37"/>
        <v>5.1216262890412994</v>
      </c>
      <c r="I159" s="312">
        <f t="shared" ref="I159:I176" si="38">SUM(G159/F159*100)</f>
        <v>5.1923601637107772</v>
      </c>
      <c r="J159" s="126"/>
      <c r="K159" s="126"/>
      <c r="L159" s="126"/>
      <c r="M159" s="126"/>
      <c r="N159" s="126"/>
      <c r="O159" s="126"/>
      <c r="P159" s="126"/>
      <c r="Q159" s="126"/>
    </row>
    <row r="160" spans="1:17" s="127" customFormat="1" ht="19.899999999999999" customHeight="1" x14ac:dyDescent="0.2">
      <c r="A160" s="65"/>
      <c r="B160" s="59" t="s">
        <v>192</v>
      </c>
      <c r="C160" s="65"/>
      <c r="D160" s="8" t="s">
        <v>16</v>
      </c>
      <c r="E160" s="9">
        <f>SUM(E161)</f>
        <v>0</v>
      </c>
      <c r="F160" s="9">
        <f>SUM(F161)</f>
        <v>645</v>
      </c>
      <c r="G160" s="9">
        <f>SUM(G161)</f>
        <v>645</v>
      </c>
      <c r="H160" s="75" t="e">
        <f t="shared" si="37"/>
        <v>#DIV/0!</v>
      </c>
      <c r="I160" s="75">
        <f t="shared" si="38"/>
        <v>100</v>
      </c>
      <c r="J160" s="126"/>
      <c r="K160" s="126"/>
      <c r="L160" s="126"/>
      <c r="M160" s="126"/>
      <c r="N160" s="126"/>
      <c r="O160" s="126"/>
      <c r="P160" s="126"/>
      <c r="Q160" s="126"/>
    </row>
    <row r="161" spans="1:17" s="127" customFormat="1" ht="19.899999999999999" customHeight="1" x14ac:dyDescent="0.2">
      <c r="A161" s="66"/>
      <c r="B161" s="79" t="s">
        <v>193</v>
      </c>
      <c r="C161" s="128"/>
      <c r="D161" s="243" t="s">
        <v>63</v>
      </c>
      <c r="E161" s="58"/>
      <c r="F161" s="58">
        <v>645</v>
      </c>
      <c r="G161" s="58">
        <f>SUM(G162:G162)</f>
        <v>645</v>
      </c>
      <c r="H161" s="62" t="e">
        <f t="shared" si="37"/>
        <v>#DIV/0!</v>
      </c>
      <c r="I161" s="62">
        <f t="shared" si="38"/>
        <v>100</v>
      </c>
      <c r="J161" s="126"/>
      <c r="K161" s="126"/>
      <c r="L161" s="126"/>
      <c r="M161" s="126"/>
      <c r="N161" s="126"/>
      <c r="O161" s="126"/>
      <c r="P161" s="126"/>
      <c r="Q161" s="126"/>
    </row>
    <row r="162" spans="1:17" s="127" customFormat="1" ht="19.899999999999999" customHeight="1" x14ac:dyDescent="0.2">
      <c r="A162" s="66"/>
      <c r="B162" s="61" t="s">
        <v>84</v>
      </c>
      <c r="C162" s="66"/>
      <c r="D162" s="71" t="s">
        <v>67</v>
      </c>
      <c r="E162" s="62"/>
      <c r="F162" s="62"/>
      <c r="G162" s="62">
        <v>645</v>
      </c>
      <c r="H162" s="109" t="e">
        <f t="shared" si="37"/>
        <v>#DIV/0!</v>
      </c>
      <c r="I162" s="107"/>
      <c r="J162" s="126"/>
      <c r="K162" s="126"/>
      <c r="L162" s="126"/>
      <c r="M162" s="126"/>
      <c r="N162" s="126"/>
      <c r="O162" s="126"/>
      <c r="P162" s="126"/>
      <c r="Q162" s="126"/>
    </row>
    <row r="163" spans="1:17" s="127" customFormat="1" ht="19.899999999999999" customHeight="1" x14ac:dyDescent="0.2">
      <c r="A163" s="221"/>
      <c r="B163" s="222"/>
      <c r="C163" s="222" t="s">
        <v>194</v>
      </c>
      <c r="D163" s="223" t="s">
        <v>195</v>
      </c>
      <c r="E163" s="224">
        <f>SUM(E160)</f>
        <v>0</v>
      </c>
      <c r="F163" s="224">
        <f>SUM(F160)</f>
        <v>645</v>
      </c>
      <c r="G163" s="224">
        <f>SUM(G160)</f>
        <v>645</v>
      </c>
      <c r="H163" s="225" t="e">
        <f t="shared" si="37"/>
        <v>#DIV/0!</v>
      </c>
      <c r="I163" s="225">
        <f t="shared" si="38"/>
        <v>100</v>
      </c>
      <c r="J163" s="126"/>
      <c r="K163" s="126"/>
      <c r="L163" s="126"/>
      <c r="M163" s="126"/>
      <c r="N163" s="126"/>
      <c r="O163" s="126"/>
      <c r="P163" s="126"/>
      <c r="Q163" s="126"/>
    </row>
    <row r="164" spans="1:17" s="118" customFormat="1" x14ac:dyDescent="0.2">
      <c r="A164" s="65"/>
      <c r="B164" s="59" t="s">
        <v>192</v>
      </c>
      <c r="C164" s="65"/>
      <c r="D164" s="8" t="s">
        <v>16</v>
      </c>
      <c r="E164" s="9">
        <f>SUM(E165)</f>
        <v>0</v>
      </c>
      <c r="F164" s="9">
        <f>SUM(F165)</f>
        <v>10245</v>
      </c>
      <c r="G164" s="9">
        <f>SUM(G165)</f>
        <v>10245.44</v>
      </c>
      <c r="H164" s="75" t="e">
        <f t="shared" si="37"/>
        <v>#DIV/0!</v>
      </c>
      <c r="I164" s="75">
        <f t="shared" si="38"/>
        <v>100.00429477794046</v>
      </c>
      <c r="J164" s="117"/>
      <c r="K164" s="117"/>
      <c r="L164" s="117"/>
      <c r="M164" s="117"/>
      <c r="N164" s="117"/>
      <c r="O164" s="117"/>
      <c r="P164" s="117"/>
      <c r="Q164" s="117"/>
    </row>
    <row r="165" spans="1:17" s="125" customFormat="1" x14ac:dyDescent="0.2">
      <c r="A165" s="78"/>
      <c r="B165" s="79" t="s">
        <v>184</v>
      </c>
      <c r="C165" s="128"/>
      <c r="D165" s="243" t="s">
        <v>62</v>
      </c>
      <c r="E165" s="12">
        <f>SUM(E166)</f>
        <v>0</v>
      </c>
      <c r="F165" s="12">
        <v>10245</v>
      </c>
      <c r="G165" s="12">
        <f>SUM(G166,G167)</f>
        <v>10245.44</v>
      </c>
      <c r="H165" s="108" t="e">
        <f t="shared" si="37"/>
        <v>#DIV/0!</v>
      </c>
      <c r="I165" s="108">
        <f t="shared" si="38"/>
        <v>100.00429477794046</v>
      </c>
      <c r="J165" s="124"/>
      <c r="K165" s="124"/>
      <c r="L165" s="124"/>
      <c r="M165" s="124"/>
      <c r="N165" s="124"/>
      <c r="O165" s="124"/>
      <c r="P165" s="124"/>
      <c r="Q165" s="124"/>
    </row>
    <row r="166" spans="1:17" s="127" customFormat="1" x14ac:dyDescent="0.2">
      <c r="A166" s="67"/>
      <c r="B166" s="61" t="s">
        <v>81</v>
      </c>
      <c r="C166" s="66"/>
      <c r="D166" s="247" t="s">
        <v>82</v>
      </c>
      <c r="E166" s="2">
        <v>0</v>
      </c>
      <c r="F166" s="2"/>
      <c r="G166" s="2">
        <v>9765.44</v>
      </c>
      <c r="H166" s="109"/>
      <c r="I166" s="107"/>
      <c r="J166" s="126"/>
      <c r="K166" s="126"/>
      <c r="L166" s="126"/>
      <c r="M166" s="126"/>
      <c r="N166" s="126"/>
      <c r="O166" s="126"/>
      <c r="P166" s="126"/>
      <c r="Q166" s="126"/>
    </row>
    <row r="167" spans="1:17" s="127" customFormat="1" x14ac:dyDescent="0.2">
      <c r="A167" s="67"/>
      <c r="B167" s="61" t="s">
        <v>167</v>
      </c>
      <c r="C167" s="66"/>
      <c r="D167" s="247" t="s">
        <v>168</v>
      </c>
      <c r="E167" s="2"/>
      <c r="F167" s="2"/>
      <c r="G167" s="2">
        <v>480</v>
      </c>
      <c r="H167" s="109"/>
      <c r="I167" s="107"/>
      <c r="J167" s="126"/>
      <c r="K167" s="126"/>
      <c r="L167" s="126"/>
      <c r="M167" s="126"/>
      <c r="N167" s="126"/>
      <c r="O167" s="126"/>
      <c r="P167" s="126"/>
      <c r="Q167" s="126"/>
    </row>
    <row r="168" spans="1:17" s="127" customFormat="1" x14ac:dyDescent="0.2">
      <c r="A168" s="313"/>
      <c r="B168" s="314"/>
      <c r="C168" s="314" t="s">
        <v>173</v>
      </c>
      <c r="D168" s="315" t="s">
        <v>197</v>
      </c>
      <c r="E168" s="316">
        <f>SUM(E165)</f>
        <v>0</v>
      </c>
      <c r="F168" s="316">
        <f>SUM(F164)</f>
        <v>10245</v>
      </c>
      <c r="G168" s="316">
        <f>SUM(G164)</f>
        <v>10245.44</v>
      </c>
      <c r="H168" s="317" t="e">
        <f t="shared" si="37"/>
        <v>#DIV/0!</v>
      </c>
      <c r="I168" s="317">
        <f t="shared" si="38"/>
        <v>100.00429477794046</v>
      </c>
      <c r="J168" s="126"/>
      <c r="K168" s="126"/>
      <c r="L168" s="126"/>
      <c r="M168" s="126"/>
      <c r="N168" s="126"/>
      <c r="O168" s="126"/>
      <c r="P168" s="126"/>
      <c r="Q168" s="126"/>
    </row>
    <row r="169" spans="1:17" x14ac:dyDescent="0.2">
      <c r="A169" s="65"/>
      <c r="B169" s="59" t="s">
        <v>192</v>
      </c>
      <c r="C169" s="65"/>
      <c r="D169" s="8" t="s">
        <v>16</v>
      </c>
      <c r="E169" s="9">
        <f>SUM(E170,E171,E172,E173)</f>
        <v>2913.58</v>
      </c>
      <c r="F169" s="9">
        <f>SUM(F170,F171,F172,F173,F174)</f>
        <v>4475</v>
      </c>
      <c r="G169" s="9">
        <f>SUM(G170,G171,G172,G173,G174)</f>
        <v>3608.69</v>
      </c>
      <c r="H169" s="75">
        <f t="shared" si="37"/>
        <v>123.8575910048806</v>
      </c>
      <c r="I169" s="75">
        <f t="shared" si="38"/>
        <v>80.641117318435747</v>
      </c>
    </row>
    <row r="170" spans="1:17" s="120" customFormat="1" x14ac:dyDescent="0.2">
      <c r="A170" s="78"/>
      <c r="B170" s="79" t="s">
        <v>184</v>
      </c>
      <c r="C170" s="128"/>
      <c r="D170" s="243" t="s">
        <v>62</v>
      </c>
      <c r="E170" s="328">
        <v>53.09</v>
      </c>
      <c r="F170" s="328">
        <v>1315</v>
      </c>
      <c r="G170" s="328">
        <v>552.4</v>
      </c>
      <c r="H170" s="329">
        <f t="shared" si="37"/>
        <v>1040.4972687888489</v>
      </c>
      <c r="I170" s="329">
        <f t="shared" si="38"/>
        <v>42.00760456273764</v>
      </c>
    </row>
    <row r="171" spans="1:17" x14ac:dyDescent="0.2">
      <c r="A171" s="67"/>
      <c r="B171" s="327" t="s">
        <v>193</v>
      </c>
      <c r="C171" s="119"/>
      <c r="D171" s="70" t="s">
        <v>63</v>
      </c>
      <c r="E171" s="328">
        <v>1246.9100000000001</v>
      </c>
      <c r="F171" s="328">
        <v>230</v>
      </c>
      <c r="G171" s="328">
        <v>328.05</v>
      </c>
      <c r="H171" s="330">
        <f t="shared" si="37"/>
        <v>26.309035936835855</v>
      </c>
      <c r="I171" s="331">
        <f t="shared" si="38"/>
        <v>142.63043478260872</v>
      </c>
    </row>
    <row r="172" spans="1:17" x14ac:dyDescent="0.2">
      <c r="A172" s="67"/>
      <c r="B172" s="327" t="s">
        <v>162</v>
      </c>
      <c r="C172" s="119"/>
      <c r="D172" s="70" t="s">
        <v>107</v>
      </c>
      <c r="E172" s="328">
        <v>1482.58</v>
      </c>
      <c r="F172" s="328">
        <v>1830</v>
      </c>
      <c r="G172" s="328">
        <v>1732.63</v>
      </c>
      <c r="H172" s="330">
        <f t="shared" si="37"/>
        <v>116.86586895816752</v>
      </c>
      <c r="I172" s="331">
        <f t="shared" si="38"/>
        <v>94.679234972677605</v>
      </c>
    </row>
    <row r="173" spans="1:17" x14ac:dyDescent="0.2">
      <c r="A173" s="67"/>
      <c r="B173" s="327" t="s">
        <v>182</v>
      </c>
      <c r="C173" s="119"/>
      <c r="D173" s="234" t="s">
        <v>104</v>
      </c>
      <c r="E173" s="328">
        <v>131</v>
      </c>
      <c r="F173" s="328">
        <v>0</v>
      </c>
      <c r="G173" s="328">
        <v>0</v>
      </c>
      <c r="H173" s="330">
        <f t="shared" si="37"/>
        <v>0</v>
      </c>
      <c r="I173" s="331" t="e">
        <f t="shared" si="38"/>
        <v>#DIV/0!</v>
      </c>
    </row>
    <row r="174" spans="1:17" x14ac:dyDescent="0.2">
      <c r="A174" s="67"/>
      <c r="B174" s="327" t="s">
        <v>159</v>
      </c>
      <c r="C174" s="119"/>
      <c r="D174" s="243" t="s">
        <v>64</v>
      </c>
      <c r="E174" s="328"/>
      <c r="F174" s="328">
        <v>1100</v>
      </c>
      <c r="G174" s="328">
        <v>995.61</v>
      </c>
      <c r="H174" s="330" t="e">
        <f t="shared" si="37"/>
        <v>#DIV/0!</v>
      </c>
      <c r="I174" s="331">
        <f t="shared" si="38"/>
        <v>90.51</v>
      </c>
    </row>
    <row r="175" spans="1:17" x14ac:dyDescent="0.2">
      <c r="A175" s="98"/>
      <c r="B175" s="99"/>
      <c r="C175" s="100" t="s">
        <v>49</v>
      </c>
      <c r="D175" s="101" t="s">
        <v>112</v>
      </c>
      <c r="E175" s="102">
        <f>SUM(E169)</f>
        <v>2913.58</v>
      </c>
      <c r="F175" s="102">
        <f>SUM(F169)</f>
        <v>4475</v>
      </c>
      <c r="G175" s="102">
        <f>SUM(G169)</f>
        <v>3608.69</v>
      </c>
      <c r="H175" s="106">
        <f t="shared" si="37"/>
        <v>123.8575910048806</v>
      </c>
      <c r="I175" s="106">
        <f t="shared" si="38"/>
        <v>80.641117318435747</v>
      </c>
    </row>
    <row r="176" spans="1:17" x14ac:dyDescent="0.2">
      <c r="A176" s="363" t="s">
        <v>21</v>
      </c>
      <c r="B176" s="363"/>
      <c r="C176" s="363"/>
      <c r="D176" s="363"/>
      <c r="E176" s="63">
        <f>SUM(E61,E78,E111,E135,E139,E142,E154,E159,E163,E168,E175)</f>
        <v>688614.72999999986</v>
      </c>
      <c r="F176" s="63">
        <f>SUM(F61,F78,F111,F135,F139,F142,F154,F159,F163,F168,F175)</f>
        <v>1540885</v>
      </c>
      <c r="G176" s="63">
        <f>SUM(G61,G78,G111,G135,G139,G142,G154,G159,G163,G168,G175)</f>
        <v>779142.45</v>
      </c>
      <c r="H176" s="62">
        <f t="shared" si="37"/>
        <v>113.14635253300493</v>
      </c>
      <c r="I176" s="62">
        <f t="shared" si="38"/>
        <v>50.564607352268332</v>
      </c>
    </row>
    <row r="178" spans="1:9" ht="15.75" x14ac:dyDescent="0.2">
      <c r="A178" s="357" t="s">
        <v>132</v>
      </c>
      <c r="B178" s="358"/>
      <c r="C178" s="358"/>
      <c r="D178" s="358"/>
      <c r="E178" s="358"/>
      <c r="F178" s="358"/>
      <c r="G178" s="358"/>
      <c r="H178" s="358"/>
      <c r="I178" s="359"/>
    </row>
    <row r="179" spans="1:9" ht="60" x14ac:dyDescent="0.2">
      <c r="A179" s="151" t="s">
        <v>29</v>
      </c>
      <c r="B179" s="89" t="s">
        <v>110</v>
      </c>
      <c r="C179" s="151" t="s">
        <v>36</v>
      </c>
      <c r="D179" s="151" t="s">
        <v>13</v>
      </c>
      <c r="E179" s="152" t="s">
        <v>75</v>
      </c>
      <c r="F179" s="152" t="s">
        <v>76</v>
      </c>
      <c r="G179" s="152" t="s">
        <v>77</v>
      </c>
      <c r="H179" s="136" t="s">
        <v>89</v>
      </c>
      <c r="I179" s="136" t="s">
        <v>89</v>
      </c>
    </row>
    <row r="180" spans="1:9" x14ac:dyDescent="0.2">
      <c r="A180" s="360">
        <v>1</v>
      </c>
      <c r="B180" s="361"/>
      <c r="C180" s="361"/>
      <c r="D180" s="362"/>
      <c r="E180" s="153">
        <v>2</v>
      </c>
      <c r="F180" s="154">
        <v>3</v>
      </c>
      <c r="G180" s="154">
        <v>4</v>
      </c>
      <c r="H180" s="153" t="s">
        <v>109</v>
      </c>
      <c r="I180" s="147" t="s">
        <v>108</v>
      </c>
    </row>
    <row r="181" spans="1:9" x14ac:dyDescent="0.2">
      <c r="A181" s="159" t="s">
        <v>133</v>
      </c>
      <c r="B181" s="159"/>
      <c r="C181" s="159"/>
      <c r="D181" s="160" t="s">
        <v>134</v>
      </c>
      <c r="E181" s="161">
        <f>SUM(E182)</f>
        <v>0</v>
      </c>
      <c r="F181" s="161">
        <f t="shared" ref="F181:G184" si="39">SUM(F182)</f>
        <v>0</v>
      </c>
      <c r="G181" s="161">
        <f t="shared" si="39"/>
        <v>0</v>
      </c>
      <c r="H181" s="162" t="e">
        <f t="shared" ref="H181" si="40">SUM(G181/E181*100)</f>
        <v>#DIV/0!</v>
      </c>
      <c r="I181" s="162" t="e">
        <f t="shared" ref="I181" si="41">SUM(G181/F181*100)</f>
        <v>#DIV/0!</v>
      </c>
    </row>
    <row r="182" spans="1:9" x14ac:dyDescent="0.2">
      <c r="A182" s="159"/>
      <c r="B182" s="159" t="s">
        <v>135</v>
      </c>
      <c r="C182" s="159"/>
      <c r="D182" s="163" t="s">
        <v>46</v>
      </c>
      <c r="E182" s="161">
        <f>SUM(E183)</f>
        <v>0</v>
      </c>
      <c r="F182" s="161">
        <f t="shared" si="39"/>
        <v>0</v>
      </c>
      <c r="G182" s="161">
        <f t="shared" si="39"/>
        <v>0</v>
      </c>
      <c r="H182" s="162" t="e">
        <f t="shared" ref="H182:H185" si="42">SUM(G182/E182*100)</f>
        <v>#DIV/0!</v>
      </c>
      <c r="I182" s="162" t="e">
        <f t="shared" ref="I182:I185" si="43">SUM(G182/F182*100)</f>
        <v>#DIV/0!</v>
      </c>
    </row>
    <row r="183" spans="1:9" x14ac:dyDescent="0.2">
      <c r="A183" s="159"/>
      <c r="B183" s="159" t="s">
        <v>136</v>
      </c>
      <c r="C183" s="159"/>
      <c r="D183" s="163" t="s">
        <v>137</v>
      </c>
      <c r="E183" s="161">
        <f>SUM(E184)</f>
        <v>0</v>
      </c>
      <c r="F183" s="161">
        <f t="shared" si="39"/>
        <v>0</v>
      </c>
      <c r="G183" s="161">
        <f t="shared" si="39"/>
        <v>0</v>
      </c>
      <c r="H183" s="162" t="e">
        <f t="shared" si="42"/>
        <v>#DIV/0!</v>
      </c>
      <c r="I183" s="162" t="e">
        <f t="shared" si="43"/>
        <v>#DIV/0!</v>
      </c>
    </row>
    <row r="184" spans="1:9" x14ac:dyDescent="0.2">
      <c r="A184" s="164"/>
      <c r="B184" s="164" t="s">
        <v>139</v>
      </c>
      <c r="C184" s="164"/>
      <c r="D184" s="165" t="s">
        <v>140</v>
      </c>
      <c r="E184" s="166">
        <f>SUM(E185)</f>
        <v>0</v>
      </c>
      <c r="F184" s="166">
        <f t="shared" si="39"/>
        <v>0</v>
      </c>
      <c r="G184" s="166">
        <f t="shared" si="39"/>
        <v>0</v>
      </c>
      <c r="H184" s="167" t="e">
        <f t="shared" si="42"/>
        <v>#DIV/0!</v>
      </c>
      <c r="I184" s="167" t="e">
        <f t="shared" si="43"/>
        <v>#DIV/0!</v>
      </c>
    </row>
    <row r="185" spans="1:9" x14ac:dyDescent="0.2">
      <c r="A185" s="168"/>
      <c r="B185" s="168"/>
      <c r="C185" s="169">
        <v>11</v>
      </c>
      <c r="D185" s="170" t="s">
        <v>70</v>
      </c>
      <c r="E185" s="171">
        <v>0</v>
      </c>
      <c r="F185" s="172">
        <v>0</v>
      </c>
      <c r="G185" s="172">
        <v>0</v>
      </c>
      <c r="H185" s="173" t="e">
        <f t="shared" si="42"/>
        <v>#DIV/0!</v>
      </c>
      <c r="I185" s="173" t="e">
        <f t="shared" si="43"/>
        <v>#DIV/0!</v>
      </c>
    </row>
  </sheetData>
  <mergeCells count="11">
    <mergeCell ref="A1:I1"/>
    <mergeCell ref="A178:I178"/>
    <mergeCell ref="A180:D180"/>
    <mergeCell ref="A176:D176"/>
    <mergeCell ref="A4:D4"/>
    <mergeCell ref="A2:I2"/>
    <mergeCell ref="A37:D37"/>
    <mergeCell ref="A35:I35"/>
    <mergeCell ref="A48:I48"/>
    <mergeCell ref="A50:D50"/>
    <mergeCell ref="A33:D33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76" fitToWidth="0" fitToHeight="0" orientation="portrait" r:id="rId1"/>
  <headerFooter alignWithMargins="0"/>
  <rowBreaks count="1" manualBreakCount="1">
    <brk id="4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11" sqref="F11"/>
    </sheetView>
  </sheetViews>
  <sheetFormatPr defaultColWidth="9.140625" defaultRowHeight="15.75" x14ac:dyDescent="0.25"/>
  <cols>
    <col min="1" max="1" width="36.42578125" style="56" customWidth="1"/>
    <col min="2" max="2" width="17.5703125" style="56" customWidth="1"/>
    <col min="3" max="3" width="14.42578125" style="56" customWidth="1"/>
    <col min="4" max="6" width="16.28515625" style="56" customWidth="1"/>
    <col min="7" max="16384" width="9.140625" style="56"/>
  </cols>
  <sheetData>
    <row r="1" spans="1:6" x14ac:dyDescent="0.25">
      <c r="A1" s="372"/>
      <c r="B1" s="372"/>
      <c r="C1" s="372"/>
      <c r="D1" s="372"/>
      <c r="E1" s="372"/>
      <c r="F1" s="372"/>
    </row>
    <row r="2" spans="1:6" ht="15.75" customHeight="1" x14ac:dyDescent="0.25">
      <c r="A2" s="372" t="s">
        <v>74</v>
      </c>
      <c r="B2" s="372"/>
      <c r="C2" s="372"/>
      <c r="D2" s="372"/>
      <c r="E2" s="372"/>
      <c r="F2" s="372"/>
    </row>
    <row r="3" spans="1:6" x14ac:dyDescent="0.25">
      <c r="A3" s="372" t="s">
        <v>24</v>
      </c>
      <c r="B3" s="372"/>
      <c r="C3" s="372"/>
      <c r="D3" s="372"/>
      <c r="E3" s="373"/>
      <c r="F3" s="373"/>
    </row>
    <row r="4" spans="1:6" x14ac:dyDescent="0.25">
      <c r="A4" s="23"/>
      <c r="B4" s="23"/>
      <c r="C4" s="23"/>
      <c r="D4" s="23"/>
      <c r="E4" s="24"/>
      <c r="F4" s="24"/>
    </row>
    <row r="5" spans="1:6" x14ac:dyDescent="0.25">
      <c r="A5" s="372" t="s">
        <v>42</v>
      </c>
      <c r="B5" s="372"/>
      <c r="C5" s="372"/>
      <c r="D5" s="374"/>
      <c r="E5" s="374"/>
      <c r="F5" s="374"/>
    </row>
    <row r="6" spans="1:6" x14ac:dyDescent="0.25">
      <c r="A6" s="23"/>
      <c r="B6" s="23"/>
      <c r="C6" s="23"/>
      <c r="D6" s="23"/>
      <c r="E6" s="24"/>
      <c r="F6" s="24"/>
    </row>
    <row r="7" spans="1:6" x14ac:dyDescent="0.25">
      <c r="A7" s="372" t="s">
        <v>43</v>
      </c>
      <c r="B7" s="372"/>
      <c r="C7" s="372"/>
      <c r="D7" s="373"/>
      <c r="E7" s="373"/>
      <c r="F7" s="373"/>
    </row>
    <row r="8" spans="1:6" x14ac:dyDescent="0.25">
      <c r="A8" s="23"/>
      <c r="B8" s="23"/>
      <c r="C8" s="23"/>
      <c r="D8" s="23"/>
      <c r="E8" s="24"/>
      <c r="F8" s="24"/>
    </row>
    <row r="9" spans="1:6" s="138" customFormat="1" ht="30" x14ac:dyDescent="0.25">
      <c r="A9" s="137" t="s">
        <v>44</v>
      </c>
      <c r="B9" s="136" t="s">
        <v>75</v>
      </c>
      <c r="C9" s="136" t="s">
        <v>76</v>
      </c>
      <c r="D9" s="136" t="s">
        <v>77</v>
      </c>
      <c r="E9" s="136" t="s">
        <v>89</v>
      </c>
      <c r="F9" s="136" t="s">
        <v>89</v>
      </c>
    </row>
    <row r="10" spans="1:6" s="141" customFormat="1" ht="11.25" x14ac:dyDescent="0.2">
      <c r="A10" s="139">
        <v>1</v>
      </c>
      <c r="B10" s="140">
        <v>2</v>
      </c>
      <c r="C10" s="140">
        <v>3</v>
      </c>
      <c r="D10" s="140">
        <v>4</v>
      </c>
      <c r="E10" s="140" t="s">
        <v>109</v>
      </c>
      <c r="F10" s="140" t="s">
        <v>108</v>
      </c>
    </row>
    <row r="11" spans="1:6" s="141" customFormat="1" ht="15" x14ac:dyDescent="0.2">
      <c r="A11" s="157" t="s">
        <v>141</v>
      </c>
      <c r="B11" s="158">
        <f>B12</f>
        <v>688615</v>
      </c>
      <c r="C11" s="158">
        <f>C12</f>
        <v>1540885</v>
      </c>
      <c r="D11" s="158">
        <f>D12</f>
        <v>779143</v>
      </c>
      <c r="E11" s="158">
        <f>SUM(D11/B11*100)</f>
        <v>113.14638803976096</v>
      </c>
      <c r="F11" s="158">
        <f>SUM(D11/C11*100)</f>
        <v>50.564643046041724</v>
      </c>
    </row>
    <row r="12" spans="1:6" s="138" customFormat="1" ht="17.25" customHeight="1" x14ac:dyDescent="0.25">
      <c r="A12" s="142" t="s">
        <v>130</v>
      </c>
      <c r="B12" s="144">
        <f>SUM(B13:B14)</f>
        <v>688615</v>
      </c>
      <c r="C12" s="144">
        <f t="shared" ref="C12:D12" si="0">SUM(C13:C14)</f>
        <v>1540885</v>
      </c>
      <c r="D12" s="144">
        <f t="shared" si="0"/>
        <v>779143</v>
      </c>
      <c r="E12" s="145">
        <f>SUM(D12/B12*100)</f>
        <v>113.14638803976096</v>
      </c>
      <c r="F12" s="145">
        <f>SUM(D12/C12*100)</f>
        <v>50.564643046041724</v>
      </c>
    </row>
    <row r="13" spans="1:6" s="138" customFormat="1" ht="15" x14ac:dyDescent="0.25">
      <c r="A13" s="142" t="s">
        <v>45</v>
      </c>
      <c r="B13" s="144">
        <v>688615</v>
      </c>
      <c r="C13" s="336">
        <v>1540885</v>
      </c>
      <c r="D13" s="145">
        <v>779143</v>
      </c>
      <c r="E13" s="145">
        <f t="shared" ref="E13:E14" si="1">SUM(D13/B13*100)</f>
        <v>113.14638803976096</v>
      </c>
      <c r="F13" s="145">
        <f t="shared" ref="F13:F14" si="2">SUM(D13/C13*100)</f>
        <v>50.564643046041724</v>
      </c>
    </row>
    <row r="14" spans="1:6" s="138" customFormat="1" ht="15" x14ac:dyDescent="0.25">
      <c r="A14" s="143" t="s">
        <v>131</v>
      </c>
      <c r="B14" s="146"/>
      <c r="C14" s="146"/>
      <c r="D14" s="145"/>
      <c r="E14" s="145" t="e">
        <f t="shared" si="1"/>
        <v>#DIV/0!</v>
      </c>
      <c r="F14" s="145" t="e">
        <f t="shared" si="2"/>
        <v>#DIV/0!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SAŽETAK </vt:lpstr>
      <vt:lpstr>RAČUN PRIHODA I RASHODA</vt:lpstr>
      <vt:lpstr>Rashodi -funkcijska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</cp:lastModifiedBy>
  <cp:lastPrinted>2023-07-24T11:26:57Z</cp:lastPrinted>
  <dcterms:created xsi:type="dcterms:W3CDTF">2022-08-26T07:26:16Z</dcterms:created>
  <dcterms:modified xsi:type="dcterms:W3CDTF">2023-08-24T07:12:55Z</dcterms:modified>
</cp:coreProperties>
</file>